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1793\Storage\CPTC Data\Program Health Stats\2016-17 Program Health Stats\"/>
    </mc:Choice>
  </mc:AlternateContent>
  <bookViews>
    <workbookView xWindow="12240" yWindow="-375" windowWidth="44790" windowHeight="11970"/>
  </bookViews>
  <sheets>
    <sheet name="Data" sheetId="1" r:id="rId1"/>
    <sheet name="Definitions" sheetId="2" r:id="rId2"/>
  </sheets>
  <definedNames>
    <definedName name="_xlnm.Print_Titles" localSheetId="0">Data!$1:$2</definedName>
  </definedNames>
  <calcPr calcId="152511"/>
</workbook>
</file>

<file path=xl/calcChain.xml><?xml version="1.0" encoding="utf-8"?>
<calcChain xmlns="http://schemas.openxmlformats.org/spreadsheetml/2006/main">
  <c r="AD8" i="1" l="1"/>
  <c r="AI101" i="1" l="1"/>
  <c r="AI97" i="1"/>
  <c r="AI72" i="1"/>
  <c r="AI71" i="1"/>
  <c r="AI70" i="1"/>
  <c r="AI69" i="1"/>
  <c r="AI68" i="1"/>
  <c r="AI67" i="1"/>
  <c r="AI66" i="1"/>
  <c r="AI65" i="1"/>
  <c r="AI59" i="1"/>
  <c r="AI60" i="1"/>
  <c r="AI61" i="1"/>
  <c r="AI58" i="1"/>
  <c r="AI45" i="1"/>
  <c r="AI46" i="1"/>
  <c r="AI47" i="1"/>
  <c r="AI48" i="1"/>
  <c r="AI49" i="1"/>
  <c r="AI50" i="1"/>
  <c r="AI51" i="1"/>
  <c r="AI52" i="1"/>
  <c r="AI53" i="1"/>
  <c r="AI54" i="1"/>
  <c r="AI44" i="1"/>
  <c r="AI39" i="1"/>
  <c r="AI40" i="1"/>
  <c r="AI38" i="1"/>
  <c r="AI23" i="1"/>
  <c r="AI24" i="1"/>
  <c r="AI25" i="1"/>
  <c r="AI26" i="1"/>
  <c r="AI27" i="1"/>
  <c r="AI22" i="1"/>
  <c r="AI12" i="1"/>
  <c r="AI13" i="1"/>
  <c r="AI14" i="1"/>
  <c r="AI15" i="1"/>
  <c r="AI16" i="1"/>
  <c r="AI17" i="1"/>
  <c r="AI18" i="1"/>
  <c r="AI11" i="1"/>
  <c r="AI6" i="1"/>
  <c r="AI7" i="1"/>
  <c r="AI5" i="1"/>
  <c r="AA5" i="1"/>
  <c r="AH50" i="1" l="1"/>
  <c r="AM19" i="1" l="1"/>
  <c r="AD62" i="1"/>
  <c r="AF19" i="1"/>
  <c r="AF8" i="1"/>
  <c r="AA101" i="1" l="1"/>
  <c r="AA97" i="1"/>
  <c r="AA66" i="1"/>
  <c r="AA67" i="1"/>
  <c r="AA68" i="1"/>
  <c r="AA69" i="1"/>
  <c r="AA70" i="1"/>
  <c r="AA71" i="1"/>
  <c r="AA72" i="1"/>
  <c r="AA65" i="1"/>
  <c r="AA59" i="1"/>
  <c r="AA60" i="1"/>
  <c r="AA61" i="1"/>
  <c r="AA58" i="1"/>
  <c r="AA45" i="1"/>
  <c r="AA46" i="1"/>
  <c r="AA47" i="1"/>
  <c r="AA48" i="1"/>
  <c r="AA49" i="1"/>
  <c r="AA50" i="1"/>
  <c r="AA51" i="1"/>
  <c r="AA52" i="1"/>
  <c r="AA53" i="1"/>
  <c r="AA54" i="1"/>
  <c r="AA44" i="1"/>
  <c r="AA39" i="1"/>
  <c r="AA40" i="1"/>
  <c r="AA38" i="1"/>
  <c r="AA23" i="1"/>
  <c r="AA24" i="1"/>
  <c r="AA25" i="1"/>
  <c r="AA26" i="1"/>
  <c r="AA27" i="1"/>
  <c r="AA22" i="1"/>
  <c r="AA12" i="1"/>
  <c r="AA13" i="1"/>
  <c r="AA14" i="1"/>
  <c r="AA15" i="1"/>
  <c r="AA16" i="1"/>
  <c r="AA17" i="1"/>
  <c r="AA18" i="1"/>
  <c r="AA11" i="1"/>
  <c r="AA6" i="1"/>
  <c r="AA7" i="1"/>
  <c r="S5" i="1"/>
  <c r="S101" i="1" l="1"/>
  <c r="S97" i="1"/>
  <c r="S66" i="1"/>
  <c r="S67" i="1"/>
  <c r="S68" i="1"/>
  <c r="S69" i="1"/>
  <c r="S70" i="1"/>
  <c r="S71" i="1"/>
  <c r="S72" i="1"/>
  <c r="S65" i="1"/>
  <c r="S59" i="1"/>
  <c r="S60" i="1"/>
  <c r="S61" i="1"/>
  <c r="S58" i="1"/>
  <c r="S45" i="1"/>
  <c r="S46" i="1"/>
  <c r="S47" i="1"/>
  <c r="S48" i="1"/>
  <c r="S49" i="1"/>
  <c r="S50" i="1"/>
  <c r="S51" i="1"/>
  <c r="S52" i="1"/>
  <c r="S53" i="1"/>
  <c r="S54" i="1"/>
  <c r="S44" i="1"/>
  <c r="S39" i="1"/>
  <c r="S40" i="1"/>
  <c r="S38" i="1"/>
  <c r="S23" i="1"/>
  <c r="S24" i="1"/>
  <c r="S25" i="1"/>
  <c r="S26" i="1"/>
  <c r="S27" i="1"/>
  <c r="S22" i="1"/>
  <c r="S12" i="1"/>
  <c r="S13" i="1"/>
  <c r="S14" i="1"/>
  <c r="S15" i="1"/>
  <c r="S16" i="1"/>
  <c r="S17" i="1"/>
  <c r="S18" i="1"/>
  <c r="S11" i="1"/>
  <c r="S6" i="1"/>
  <c r="S7" i="1"/>
  <c r="K5" i="1"/>
  <c r="K101" i="1" l="1"/>
  <c r="K97" i="1"/>
  <c r="K66" i="1"/>
  <c r="K67" i="1"/>
  <c r="K68" i="1"/>
  <c r="K69" i="1"/>
  <c r="K70" i="1"/>
  <c r="K71" i="1"/>
  <c r="K72" i="1"/>
  <c r="K65" i="1"/>
  <c r="K59" i="1"/>
  <c r="K60" i="1"/>
  <c r="K61" i="1"/>
  <c r="K58" i="1"/>
  <c r="K45" i="1"/>
  <c r="K46" i="1"/>
  <c r="K47" i="1"/>
  <c r="K48" i="1"/>
  <c r="K49" i="1"/>
  <c r="K50" i="1"/>
  <c r="K51" i="1"/>
  <c r="K52" i="1"/>
  <c r="K53" i="1"/>
  <c r="K54" i="1"/>
  <c r="K44" i="1"/>
  <c r="K39" i="1"/>
  <c r="K40" i="1"/>
  <c r="K38" i="1"/>
  <c r="K23" i="1"/>
  <c r="K24" i="1"/>
  <c r="K25" i="1"/>
  <c r="K26" i="1"/>
  <c r="K27" i="1"/>
  <c r="K22" i="1"/>
  <c r="K12" i="1"/>
  <c r="K13" i="1"/>
  <c r="K14" i="1"/>
  <c r="K15" i="1"/>
  <c r="K16" i="1"/>
  <c r="K17" i="1"/>
  <c r="K18" i="1"/>
  <c r="K11" i="1"/>
  <c r="K6" i="1"/>
  <c r="K7" i="1"/>
  <c r="AO102" i="1" l="1"/>
  <c r="AL102" i="1"/>
  <c r="AL98" i="1"/>
  <c r="X102" i="1"/>
  <c r="X98" i="1"/>
  <c r="P102" i="1"/>
  <c r="P98" i="1"/>
  <c r="H102" i="1"/>
  <c r="H98" i="1"/>
  <c r="AL94" i="1"/>
  <c r="X94" i="1"/>
  <c r="P94" i="1"/>
  <c r="H94" i="1"/>
  <c r="AD102" i="1"/>
  <c r="AD98" i="1"/>
  <c r="V102" i="1"/>
  <c r="V98" i="1"/>
  <c r="N102" i="1"/>
  <c r="N98" i="1"/>
  <c r="F102" i="1"/>
  <c r="F98" i="1"/>
  <c r="AD19" i="1"/>
  <c r="V19" i="1"/>
  <c r="N19" i="1"/>
  <c r="F19" i="1"/>
  <c r="AM102" i="1"/>
  <c r="AD55" i="1"/>
  <c r="V55" i="1"/>
  <c r="N55" i="1"/>
  <c r="F55" i="1"/>
  <c r="AM98" i="1"/>
  <c r="AD94" i="1"/>
  <c r="V94" i="1"/>
  <c r="N94" i="1"/>
  <c r="F94" i="1"/>
  <c r="AD81" i="1" l="1"/>
  <c r="V81" i="1"/>
  <c r="N81" i="1"/>
  <c r="AD73" i="1"/>
  <c r="V73" i="1"/>
  <c r="N73" i="1"/>
  <c r="V62" i="1"/>
  <c r="N62" i="1"/>
  <c r="AD41" i="1"/>
  <c r="V41" i="1"/>
  <c r="N41" i="1"/>
  <c r="AD28" i="1"/>
  <c r="V28" i="1"/>
  <c r="N28" i="1"/>
  <c r="V8" i="1"/>
  <c r="N8" i="1"/>
  <c r="AM55" i="1"/>
  <c r="AM62" i="1"/>
  <c r="AL73" i="1"/>
  <c r="AL62" i="1"/>
  <c r="AL55" i="1"/>
  <c r="AL41" i="1"/>
  <c r="AL28" i="1"/>
  <c r="AL19" i="1"/>
  <c r="AL8" i="1"/>
  <c r="F81" i="1"/>
  <c r="H81" i="1"/>
  <c r="P81" i="1"/>
  <c r="X81" i="1"/>
  <c r="AF81" i="1"/>
  <c r="AL81" i="1"/>
  <c r="AO73" i="1"/>
  <c r="AM73" i="1"/>
  <c r="AF73" i="1"/>
  <c r="X73" i="1"/>
  <c r="P73" i="1"/>
  <c r="H73" i="1"/>
  <c r="F73" i="1"/>
  <c r="F62" i="1"/>
  <c r="P62" i="1"/>
  <c r="H62" i="1"/>
  <c r="X62" i="1"/>
  <c r="AF62" i="1"/>
  <c r="AO62" i="1"/>
  <c r="AO8" i="1"/>
  <c r="AO19" i="1"/>
  <c r="AO28" i="1"/>
  <c r="H55" i="1"/>
  <c r="P55" i="1"/>
  <c r="X55" i="1"/>
  <c r="AF55" i="1"/>
  <c r="AO55" i="1"/>
  <c r="AO41" i="1"/>
  <c r="AM41" i="1"/>
  <c r="AF41" i="1"/>
  <c r="X41" i="1"/>
  <c r="P41" i="1"/>
  <c r="H41" i="1"/>
  <c r="F41" i="1"/>
  <c r="F28" i="1"/>
  <c r="H28" i="1"/>
  <c r="P28" i="1"/>
  <c r="X28" i="1"/>
  <c r="AF28" i="1"/>
  <c r="AM28" i="1"/>
  <c r="X19" i="1"/>
  <c r="P19" i="1"/>
  <c r="H19" i="1"/>
  <c r="AM8" i="1"/>
  <c r="X8" i="1"/>
  <c r="P8" i="1"/>
  <c r="H8" i="1"/>
  <c r="F8" i="1"/>
  <c r="AM81" i="1" l="1"/>
</calcChain>
</file>

<file path=xl/comments1.xml><?xml version="1.0" encoding="utf-8"?>
<comments xmlns="http://schemas.openxmlformats.org/spreadsheetml/2006/main">
  <authors>
    <author>Songao, Tracey</author>
  </authors>
  <commentList>
    <comment ref="AL11" authorId="0" shapeId="0">
      <text>
        <r>
          <rPr>
            <sz val="9"/>
            <color indexed="81"/>
            <rFont val="Tahoma"/>
            <family val="2"/>
          </rPr>
          <t>Excludes high school IAUT.</t>
        </r>
      </text>
    </comment>
  </commentList>
</comments>
</file>

<file path=xl/sharedStrings.xml><?xml version="1.0" encoding="utf-8"?>
<sst xmlns="http://schemas.openxmlformats.org/spreadsheetml/2006/main" count="700" uniqueCount="257">
  <si>
    <t>Annual Stats</t>
  </si>
  <si>
    <t>Admin Unit</t>
  </si>
  <si>
    <t># Faculty</t>
  </si>
  <si>
    <t>Enrollment (unduplicated)</t>
  </si>
  <si>
    <t>Avg Class Size</t>
  </si>
  <si>
    <t>Quarter Student FTE</t>
  </si>
  <si>
    <t>Quarter Retention Rate</t>
  </si>
  <si>
    <t>Quarter Persistence Rate</t>
  </si>
  <si>
    <t>Avg FTE genernated per instrucor</t>
  </si>
  <si>
    <t>FAC FTE</t>
  </si>
  <si>
    <t xml:space="preserve"> Enrollment (unduplicated)</t>
  </si>
  <si>
    <t>Annual Student Headcount (Unduplicated)</t>
  </si>
  <si>
    <t>Annual Student FTE</t>
  </si>
  <si>
    <t>Fall to Fall Retention Rate</t>
  </si>
  <si>
    <t>Program Completions               Degrees/Certificates</t>
  </si>
  <si>
    <t>Employment - Completers</t>
  </si>
  <si>
    <t>Employment - Early Leavers</t>
  </si>
  <si>
    <t>Entry Wages</t>
  </si>
  <si>
    <t xml:space="preserve">Advisory Cmtee Strength </t>
  </si>
  <si>
    <t>Cost per FTE</t>
  </si>
  <si>
    <t>Expectation:</t>
  </si>
  <si>
    <t xml:space="preserve">Aviation Maintenance </t>
  </si>
  <si>
    <t>09</t>
  </si>
  <si>
    <t>Nondestructive Testing</t>
  </si>
  <si>
    <t>41</t>
  </si>
  <si>
    <t>27</t>
  </si>
  <si>
    <t>Professional Pilot</t>
  </si>
  <si>
    <t>38</t>
  </si>
  <si>
    <t>Department Level Counts</t>
  </si>
  <si>
    <t xml:space="preserve"> </t>
  </si>
  <si>
    <t>BA</t>
  </si>
  <si>
    <t>13</t>
  </si>
  <si>
    <t>Automotive Collision Technician</t>
  </si>
  <si>
    <t>35</t>
  </si>
  <si>
    <t>40</t>
  </si>
  <si>
    <t>46</t>
  </si>
  <si>
    <t>Automotive Technician</t>
  </si>
  <si>
    <t>57</t>
  </si>
  <si>
    <t>58</t>
  </si>
  <si>
    <t>Electrician Low Voltage Fire/Security</t>
  </si>
  <si>
    <t>25</t>
  </si>
  <si>
    <t>18</t>
  </si>
  <si>
    <t>HVAC</t>
  </si>
  <si>
    <t>49</t>
  </si>
  <si>
    <t>47</t>
  </si>
  <si>
    <t>78</t>
  </si>
  <si>
    <t>Manufacturing Technologies</t>
  </si>
  <si>
    <t>32</t>
  </si>
  <si>
    <t>MQ</t>
  </si>
  <si>
    <t>Mechatronics</t>
  </si>
  <si>
    <t>22</t>
  </si>
  <si>
    <t>Sustainable Building Sciences/Construction</t>
  </si>
  <si>
    <t>98</t>
  </si>
  <si>
    <t>Welding</t>
  </si>
  <si>
    <t>63</t>
  </si>
  <si>
    <t>Architectural Engineering Design</t>
  </si>
  <si>
    <t>54</t>
  </si>
  <si>
    <t>Computer Programming &amp; Web Dev.</t>
  </si>
  <si>
    <t>CNISS</t>
  </si>
  <si>
    <t>45</t>
  </si>
  <si>
    <t>Environmental Sciences &amp; Technologies</t>
  </si>
  <si>
    <t>36</t>
  </si>
  <si>
    <t>85</t>
  </si>
  <si>
    <t>Graphic Technologies</t>
  </si>
  <si>
    <t>Interior Design</t>
  </si>
  <si>
    <t>30</t>
  </si>
  <si>
    <t>Workforce Development</t>
  </si>
  <si>
    <t>Worker Retraining</t>
  </si>
  <si>
    <t>WorkFirst</t>
  </si>
  <si>
    <t>Continuing Education</t>
  </si>
  <si>
    <t>Short-term training</t>
  </si>
  <si>
    <t>79</t>
  </si>
  <si>
    <t>80</t>
  </si>
  <si>
    <t>LPN</t>
  </si>
  <si>
    <t>88</t>
  </si>
  <si>
    <t>RN</t>
  </si>
  <si>
    <t>24</t>
  </si>
  <si>
    <t>83</t>
  </si>
  <si>
    <t>Central Service/Sterile Processing</t>
  </si>
  <si>
    <t>Dental Assistant</t>
  </si>
  <si>
    <t>81</t>
  </si>
  <si>
    <t>Health Unit Coordinator</t>
  </si>
  <si>
    <t>Hemodialysis</t>
  </si>
  <si>
    <t>Medical Assistant</t>
  </si>
  <si>
    <t>56</t>
  </si>
  <si>
    <t>Medical Histology Technician</t>
  </si>
  <si>
    <t>48</t>
  </si>
  <si>
    <t>Medical Laboratory Technician</t>
  </si>
  <si>
    <t>Pharmacy Technician</t>
  </si>
  <si>
    <t>Surgical Technology</t>
  </si>
  <si>
    <t>05</t>
  </si>
  <si>
    <t>Nutrition</t>
  </si>
  <si>
    <t>20</t>
  </si>
  <si>
    <t>Core Allied Health</t>
  </si>
  <si>
    <t>Computer Applications</t>
  </si>
  <si>
    <t>Early Care and Education</t>
  </si>
  <si>
    <t>Daycare Centers</t>
  </si>
  <si>
    <t xml:space="preserve">Human Services </t>
  </si>
  <si>
    <t>Leadership/Service Learning</t>
  </si>
  <si>
    <t>Accounting</t>
  </si>
  <si>
    <t>53</t>
  </si>
  <si>
    <t xml:space="preserve">Cosmetology </t>
  </si>
  <si>
    <t>52</t>
  </si>
  <si>
    <t>Cosmetology - Purdy</t>
  </si>
  <si>
    <t>Culinary Arts (includes Rest. Mgmt)</t>
  </si>
  <si>
    <t>Esthetic Sciences</t>
  </si>
  <si>
    <t>12</t>
  </si>
  <si>
    <t>Massage Studies</t>
  </si>
  <si>
    <t xml:space="preserve">Pastry Arts </t>
  </si>
  <si>
    <t>Retail Business</t>
  </si>
  <si>
    <t>Basic and Academic Transfer</t>
  </si>
  <si>
    <t>CH</t>
  </si>
  <si>
    <t>ABE</t>
  </si>
  <si>
    <t>ESL</t>
  </si>
  <si>
    <t>I-BEST</t>
  </si>
  <si>
    <t>5W</t>
  </si>
  <si>
    <t>Pre-college English</t>
  </si>
  <si>
    <t>Pre-College Math</t>
  </si>
  <si>
    <t>Biology</t>
  </si>
  <si>
    <t>Chemistry</t>
  </si>
  <si>
    <t>Math</t>
  </si>
  <si>
    <t>Physics</t>
  </si>
  <si>
    <t>English</t>
  </si>
  <si>
    <t>Communications (Incl ASL)</t>
  </si>
  <si>
    <t>Psychology</t>
  </si>
  <si>
    <t>Sociology</t>
  </si>
  <si>
    <t>Other (Art, Music, GEO)</t>
  </si>
  <si>
    <t xml:space="preserve">Program Health Statistics </t>
  </si>
  <si>
    <t>Data Definitions, Rules, and Quality Concerns</t>
  </si>
  <si>
    <t>The Program Health Statistics report contains information for three different levels of aggregation: 1) the admin unit level, 2) the program level, and 3) the department level.  Data elements given are at the admin unit or program level.  The same elements are then calculated from the base data to arrive at department level data, where applicable.  Different outcome measures are associated with different levels; it is important to note that the data points used for any particular outcome measure must be observed at the same level as the outcome measure it is being used to calclate.  The rules and definition for each element and its level designation are given below.  There are also a number of hidden columns that contain data necessary to do certain calculations.  Hidden columns are also defined here, and are indicated as hidden by a 'Y' .</t>
  </si>
  <si>
    <t>Level</t>
  </si>
  <si>
    <t>Column</t>
  </si>
  <si>
    <t>Element</t>
  </si>
  <si>
    <t>Definition</t>
  </si>
  <si>
    <t>Notes</t>
  </si>
  <si>
    <t>Hidden</t>
  </si>
  <si>
    <t>A - B</t>
  </si>
  <si>
    <t xml:space="preserve">College assigned number to identify the administrative unit which organizes courses related to a program or similar topic.  The admin unit title appears in the next column and usually matches the program to which the courses in the admin unit are part of. This correspondence is not, however, consistent across all programs.  See Notes. </t>
  </si>
  <si>
    <t>Some programs are comprised of courses from more than one admin unit; therefore, it cannot be said there is a one-to-one correspondence between admin unit and program. An example is Pastry Arts, which comprises courses from both the Pastry Arts and Culinary Arts admin units.</t>
  </si>
  <si>
    <t>Program</t>
  </si>
  <si>
    <t>C, G, K, O</t>
  </si>
  <si>
    <t>Admit</t>
  </si>
  <si>
    <t>The number of students admitted to the program indicated by the admin unit title; determined by the presence of the EPC on the student record.</t>
  </si>
  <si>
    <t>Y</t>
  </si>
  <si>
    <t>D, H, L, P</t>
  </si>
  <si>
    <t>Incidental</t>
  </si>
  <si>
    <t>The number of students who are taking a course(s) in the admin unit, but who either have no EPC on their student record, or have an EPC that does not match the primary program of the admin unit.</t>
  </si>
  <si>
    <t>Department</t>
  </si>
  <si>
    <t>E,I, M, Q</t>
  </si>
  <si>
    <t>Cross AU</t>
  </si>
  <si>
    <t>The number of students who are taking courses that are part of an admin unit in the same department as the program they are admitted to, but those courses are not from their program.</t>
  </si>
  <si>
    <t xml:space="preserve">Hidden Columns = </t>
  </si>
  <si>
    <t>F, J, N, R</t>
  </si>
  <si>
    <t>10th day Enrollment, Unduplicated by admin unit, by quarter, Q1-4</t>
  </si>
  <si>
    <t xml:space="preserve">The unduplicated number of students for each quarter who are taking courses in the admin unit who are present on the 10th day of the quarter.  </t>
  </si>
  <si>
    <t>This is the sum of the numbers in all three of the preceding columns.</t>
  </si>
  <si>
    <t>S, T, U, V</t>
  </si>
  <si>
    <t>Quarterly Success Rate, Q1-4</t>
  </si>
  <si>
    <t xml:space="preserve">The percent of enrollments in admin unit courses which resulted in a grade of 'C' or better. </t>
  </si>
  <si>
    <t xml:space="preserve"> Enrollments where the student withdrew  or vanished are included in the denominator.</t>
  </si>
  <si>
    <t>W, X, Y, Z</t>
  </si>
  <si>
    <t>Within-Quarter Retention Rate</t>
  </si>
  <si>
    <t>The percent of enrollments where the student was present on the 10th day of the quarter that resulted in completion of the course, regardless of final grade.</t>
  </si>
  <si>
    <t>Enrollments resulting in a withdrawal or a vanish are NOT included in the numerator.  Enrollment resulting in a grade below a 'C' ARE included in the numerator.</t>
  </si>
  <si>
    <t>AA, AD, AG, AJ</t>
  </si>
  <si>
    <t>Student FTE (Quarterly)</t>
  </si>
  <si>
    <t>Total student FTE for all courses in the admin unit for the quarter.</t>
  </si>
  <si>
    <t>= sum of all student FTE for all courses or the quarter / 15</t>
  </si>
  <si>
    <t>AB, AE, AH, AK</t>
  </si>
  <si>
    <t>Faculty FTE (Quarterly)</t>
  </si>
  <si>
    <t>Total faculty FTE for all courses in the admin unit for the quarter.</t>
  </si>
  <si>
    <t>= sum of all faculty FTE for all courses for the quarter</t>
  </si>
  <si>
    <t>AC, AF, AI, AL</t>
  </si>
  <si>
    <t>Student / Faculty Ratio</t>
  </si>
  <si>
    <t>Ratio of students to faculty in terms of FTE</t>
  </si>
  <si>
    <t>total student FTE / total faculty FTE, for the quarter</t>
  </si>
  <si>
    <t>AN</t>
  </si>
  <si>
    <t>Annual Admitted Headcount (Unduplicated</t>
  </si>
  <si>
    <t>Unduplicated annual number of students who have an EPC on their student record that matches as the primary program for the admin unit.</t>
  </si>
  <si>
    <t>AO</t>
  </si>
  <si>
    <t>Annual Non-admit Headcount (Unduplicated)</t>
  </si>
  <si>
    <t>Unduplicated annual number of students who do not have an EPC on their student record, OR who have an EPC that is not a match to the primary program of the admin unit.</t>
  </si>
  <si>
    <t>AP</t>
  </si>
  <si>
    <t>Annual Admin_Unit Headcount (Unduplicated)</t>
  </si>
  <si>
    <t>Unduplicated annual number of students who take courses within the admin unit, regardless of program admit status.</t>
  </si>
  <si>
    <t>= sum of preceding two columns</t>
  </si>
  <si>
    <t>AQ</t>
  </si>
  <si>
    <t>Drops (program admitted)</t>
  </si>
  <si>
    <t>Unduplicated annual number of students who were admitted to the primary program of the admin unit who did not continue into the following year and who did not graduate.</t>
  </si>
  <si>
    <t xml:space="preserve">Program </t>
  </si>
  <si>
    <t>AR</t>
  </si>
  <si>
    <t>Annual Retention Rate</t>
  </si>
  <si>
    <t>Percent of students admited to the primary program represented by the admin unit who continued into the following year or who graduated.</t>
  </si>
  <si>
    <t>= Annual Admitted Headcount - Drops / Annual Admitted Headcount</t>
  </si>
  <si>
    <t>AS</t>
  </si>
  <si>
    <t>Number of Graduates (program admitted)</t>
  </si>
  <si>
    <t>Number of students who have an EPC on their student record that matches the primary program of the admin unit who graduated during the target year.</t>
  </si>
  <si>
    <t>This is an unduplicated count by program; some students may earn more than one award, in more than one program. A student is counted in each program for which an award is earned.  If multiple stackable awards are earned that are contained within one program and admin unit, the student is counted only once.  The primary identifier is the base of the EPC, e.g, 603T, 603A, and 603D are counted as 603.  A student earning all three of these credentials would be counted only once.</t>
  </si>
  <si>
    <t>AT</t>
  </si>
  <si>
    <t>Number of awards</t>
  </si>
  <si>
    <t>Number of individual awards issued from the primary program represented by the admin unit.</t>
  </si>
  <si>
    <t>This is a count of awards, not of students receiving them.</t>
  </si>
  <si>
    <t>AU</t>
  </si>
  <si>
    <t>Annual Completion Rate</t>
  </si>
  <si>
    <t>Percenet of students admitted to the primary program represente by the admin unit who graduated during the target year.</t>
  </si>
  <si>
    <t>=Number of Graduates / Annual Admitted Headcount</t>
  </si>
  <si>
    <t>AV</t>
  </si>
  <si>
    <t>Annualized measure of student FTE across all quarters.</t>
  </si>
  <si>
    <t>= ((sum of all quarterly student FTE) * 15 )/ 45</t>
  </si>
  <si>
    <t>AW</t>
  </si>
  <si>
    <t>Annual Faculty FTE</t>
  </si>
  <si>
    <t>Annualized measure of faculty FTE across all quarters.</t>
  </si>
  <si>
    <t>= sum of all faculty FTE for all quarters / 3</t>
  </si>
  <si>
    <t>AX</t>
  </si>
  <si>
    <t>Annual Student / Faculty Ratio</t>
  </si>
  <si>
    <t>Ratio of students to faculty on an annualized basis</t>
  </si>
  <si>
    <t>= Annualized student FTE / Annualized faculty FTE</t>
  </si>
  <si>
    <t>AY-AZ</t>
  </si>
  <si>
    <t>Employment Rates (4-Yr Average)  Completers vs. Early Leavers</t>
  </si>
  <si>
    <t xml:space="preserve">A student is counted as employed if employment in a job with a CIP code similar to the training program graduate from is noted.  Adjustments to the rate are made for students who are graduated, but cannot be linked because of SSN issues.  A 4-yr average is used to mediate the effects of fluctuating enrollment and graudation.  SBCTC recommends against using the rates given for a single year unless a minimum of 25 students are in the group of graduates.  Using data from a rolling 4-years ensures this minimum number for most programs, and stablizes the rate over time.  </t>
  </si>
  <si>
    <t>Advisory Committee Strength</t>
  </si>
  <si>
    <t>TBD</t>
  </si>
  <si>
    <r>
      <rPr>
        <b/>
        <sz val="11"/>
        <color theme="1"/>
        <rFont val="Calibri"/>
        <family val="2"/>
        <scheme val="minor"/>
      </rPr>
      <t>Other Notes:</t>
    </r>
    <r>
      <rPr>
        <sz val="11"/>
        <color theme="1"/>
        <rFont val="Calibri"/>
        <family val="2"/>
        <scheme val="minor"/>
      </rPr>
      <t xml:space="preserve">  When calculating department averages for percent measures, the percents cannot be averaged; the total counts for numerator and denominator were summed across all quartesr or admin units and then divided.  For department averages of counts within admin units, if any admin unit has a zero enrollment, that admin unit is not added to the count being used for the divisor.</t>
    </r>
  </si>
  <si>
    <t>Estimated employments rates calculated by SBCTC as determined by a match of the SSNs of program completers to unemployment insurance data records; employment status is noted for the third quarter in the year after leaving the training program.    Completers are defined by the state as students who have completed a minimum of 45 credits in a program of study, or who have graduated with a credential.  Early leavers are those students who have left a training program without graduating and without earning 45 credits. Files for 2014-15 graduates and leavers will not be available until spring 2017.</t>
  </si>
  <si>
    <t>NAC*</t>
  </si>
  <si>
    <t>* High proportions of students graduated in the term in question but none persisted to the next term.</t>
  </si>
  <si>
    <t>Percentage of students enrolled anytime in the year who returned in fall plus the number of completers divided by the annual headcount</t>
  </si>
  <si>
    <t>number of those who returned in the fall + annual completers /annual headcount</t>
  </si>
  <si>
    <t>Quarterly persistence rate</t>
  </si>
  <si>
    <t>Number of students who persisted to the next term over the number of students enrolled in the term by programby admin unit.</t>
  </si>
  <si>
    <t>College Success</t>
  </si>
  <si>
    <t>2P</t>
  </si>
  <si>
    <t>17
96</t>
  </si>
  <si>
    <t>04
77</t>
  </si>
  <si>
    <t>Nursing Programs</t>
  </si>
  <si>
    <t>Baccalaureate</t>
  </si>
  <si>
    <t>Aerospace, Technology, Manufacturing, &amp; Workforce</t>
  </si>
  <si>
    <t>Aerospace, Aviation, &amp; Composites</t>
  </si>
  <si>
    <t>Manufacturing, Auto, &amp; Trades</t>
  </si>
  <si>
    <t>Computer, Design, &amp; Technology</t>
  </si>
  <si>
    <t>Health, Client &amp; Business and Human Services</t>
  </si>
  <si>
    <t>Health Sciences</t>
  </si>
  <si>
    <t>Human Services</t>
  </si>
  <si>
    <t>Client and Business</t>
  </si>
  <si>
    <t>Basic Skills and Dev Ed</t>
  </si>
  <si>
    <t>Academics</t>
  </si>
  <si>
    <t>Operations Management</t>
  </si>
  <si>
    <t>Program Health Statistics
2016 - 2017</t>
  </si>
  <si>
    <t>Quarterly Stats - B671</t>
  </si>
  <si>
    <t>Quarterly Stats - B672</t>
  </si>
  <si>
    <t>Quarterly Stats - B673</t>
  </si>
  <si>
    <t>Quarterly Stats - B674</t>
  </si>
  <si>
    <t>-</t>
  </si>
  <si>
    <t>62
72</t>
  </si>
  <si>
    <t>9</t>
  </si>
  <si>
    <t>(</t>
  </si>
  <si>
    <t>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</si>
</sst>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7">
    <font>
      <sz val="11"/>
      <color theme="1"/>
      <name val="Calibri"/>
      <family val="2"/>
      <scheme val="minor"/>
    </font>
    <font>
      <b/>
      <sz val="11"/>
      <color theme="1"/>
      <name val="Calibri"/>
      <family val="2"/>
      <scheme val="minor"/>
    </font>
    <font>
      <sz val="11"/>
      <color theme="1"/>
      <name val="Futura"/>
      <family val="2"/>
    </font>
    <font>
      <b/>
      <sz val="14"/>
      <name val="Optimale"/>
    </font>
    <font>
      <sz val="11"/>
      <color theme="1"/>
      <name val="Optimale"/>
    </font>
    <font>
      <b/>
      <sz val="11"/>
      <color theme="1"/>
      <name val="Optimale"/>
    </font>
    <font>
      <b/>
      <sz val="16"/>
      <color theme="1"/>
      <name val="Calibri"/>
      <family val="2"/>
      <scheme val="minor"/>
    </font>
    <font>
      <sz val="11"/>
      <color theme="1"/>
      <name val="Calibri"/>
      <family val="2"/>
      <scheme val="minor"/>
    </font>
    <font>
      <b/>
      <sz val="11"/>
      <color theme="1"/>
      <name val="Futura"/>
      <family val="2"/>
    </font>
    <font>
      <sz val="8"/>
      <color theme="1"/>
      <name val="Calibri"/>
      <family val="2"/>
      <scheme val="minor"/>
    </font>
    <font>
      <b/>
      <sz val="8"/>
      <name val="Optima"/>
    </font>
    <font>
      <b/>
      <sz val="8"/>
      <color theme="1"/>
      <name val="Calibri"/>
      <family val="2"/>
      <scheme val="minor"/>
    </font>
    <font>
      <sz val="8"/>
      <color theme="1"/>
      <name val="Futura"/>
      <family val="2"/>
    </font>
    <font>
      <sz val="8"/>
      <color theme="1"/>
      <name val="Microsoft Sans Serif"/>
      <family val="2"/>
    </font>
    <font>
      <sz val="8"/>
      <color theme="0"/>
      <name val="Futura"/>
      <family val="2"/>
    </font>
    <font>
      <b/>
      <sz val="8"/>
      <color theme="1"/>
      <name val="Futura"/>
      <family val="2"/>
    </font>
    <font>
      <b/>
      <sz val="8"/>
      <color theme="1" tint="0.249977111117893"/>
      <name val="Futura"/>
      <family val="2"/>
    </font>
    <font>
      <b/>
      <sz val="8"/>
      <color theme="1"/>
      <name val="Optimale"/>
    </font>
    <font>
      <sz val="8"/>
      <color theme="1"/>
      <name val="Optimale"/>
    </font>
    <font>
      <sz val="9"/>
      <color indexed="81"/>
      <name val="Tahoma"/>
      <family val="2"/>
    </font>
    <font>
      <b/>
      <sz val="9"/>
      <color theme="1"/>
      <name val="Futura"/>
      <family val="2"/>
    </font>
    <font>
      <b/>
      <sz val="9"/>
      <color theme="1"/>
      <name val="Optimale"/>
    </font>
    <font>
      <b/>
      <sz val="10"/>
      <color theme="1"/>
      <name val="Futura"/>
      <family val="2"/>
    </font>
    <font>
      <b/>
      <i/>
      <sz val="10"/>
      <color theme="1"/>
      <name val="Optimale"/>
    </font>
    <font>
      <b/>
      <sz val="10"/>
      <color theme="1"/>
      <name val="Optimale"/>
    </font>
    <font>
      <sz val="9"/>
      <color theme="1"/>
      <name val="Microsoft Sans Serif"/>
      <family val="2"/>
    </font>
    <font>
      <sz val="9"/>
      <color theme="1"/>
      <name val="Futura"/>
      <family val="2"/>
    </font>
    <font>
      <b/>
      <sz val="9"/>
      <color theme="1" tint="0.249977111117893"/>
      <name val="Microsoft Sans Serif"/>
      <family val="2"/>
    </font>
    <font>
      <b/>
      <sz val="9"/>
      <color theme="1" tint="0.249977111117893"/>
      <name val="Optimale"/>
    </font>
    <font>
      <b/>
      <sz val="9"/>
      <color theme="1" tint="0.249977111117893"/>
      <name val="Futura"/>
      <family val="2"/>
    </font>
    <font>
      <sz val="9"/>
      <color theme="1"/>
      <name val="Optimale"/>
    </font>
    <font>
      <b/>
      <sz val="14"/>
      <name val="Optima"/>
    </font>
    <font>
      <b/>
      <u/>
      <sz val="12"/>
      <color theme="0"/>
      <name val="Optima"/>
    </font>
    <font>
      <b/>
      <sz val="12"/>
      <color theme="1"/>
      <name val="Calibri"/>
      <family val="2"/>
      <scheme val="minor"/>
    </font>
    <font>
      <sz val="12"/>
      <color theme="1"/>
      <name val="Calibri"/>
      <family val="2"/>
      <scheme val="minor"/>
    </font>
    <font>
      <b/>
      <sz val="11"/>
      <name val="Optima"/>
    </font>
    <font>
      <strike/>
      <sz val="9"/>
      <color theme="1"/>
      <name val="Microsoft Sans Serif"/>
      <family val="2"/>
    </font>
  </fonts>
  <fills count="9">
    <fill>
      <patternFill patternType="none"/>
    </fill>
    <fill>
      <patternFill patternType="gray125"/>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71950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ck">
        <color rgb="FF719500"/>
      </left>
      <right style="thick">
        <color rgb="FF719500"/>
      </right>
      <top style="thick">
        <color rgb="FF719500"/>
      </top>
      <bottom style="thick">
        <color rgb="FF719500"/>
      </bottom>
      <diagonal/>
    </border>
    <border>
      <left style="thin">
        <color indexed="64"/>
      </left>
      <right style="thin">
        <color indexed="64"/>
      </right>
      <top/>
      <bottom style="thin">
        <color indexed="64"/>
      </bottom>
      <diagonal/>
    </border>
    <border>
      <left/>
      <right style="thick">
        <color rgb="FF719500"/>
      </right>
      <top style="thick">
        <color rgb="FF719500"/>
      </top>
      <bottom style="thick">
        <color rgb="FF719500"/>
      </bottom>
      <diagonal/>
    </border>
    <border>
      <left style="thin">
        <color indexed="64"/>
      </left>
      <right style="thick">
        <color rgb="FF719500"/>
      </right>
      <top/>
      <bottom style="thin">
        <color indexed="64"/>
      </bottom>
      <diagonal/>
    </border>
    <border>
      <left style="thin">
        <color indexed="64"/>
      </left>
      <right style="thick">
        <color rgb="FF719500"/>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ck">
        <color rgb="FF719500"/>
      </left>
      <right style="thick">
        <color rgb="FF719500"/>
      </right>
      <top style="thick">
        <color rgb="FF719500"/>
      </top>
      <bottom/>
      <diagonal/>
    </border>
    <border>
      <left style="medium">
        <color indexed="64"/>
      </left>
      <right style="thick">
        <color rgb="FF719500"/>
      </right>
      <top style="thick">
        <color rgb="FF719500"/>
      </top>
      <bottom style="thick">
        <color rgb="FF719500"/>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ck">
        <color rgb="FF719500"/>
      </right>
      <top/>
      <bottom/>
      <diagonal/>
    </border>
    <border>
      <left style="thick">
        <color rgb="FF719500"/>
      </left>
      <right style="thick">
        <color rgb="FF719500"/>
      </right>
      <top/>
      <bottom style="thick">
        <color rgb="FF719500"/>
      </bottom>
      <diagonal/>
    </border>
    <border>
      <left style="thin">
        <color indexed="64"/>
      </left>
      <right style="thick">
        <color rgb="FF719500"/>
      </right>
      <top/>
      <bottom/>
      <diagonal/>
    </border>
    <border>
      <left style="thick">
        <color rgb="FF719500"/>
      </left>
      <right style="thick">
        <color rgb="FF719500"/>
      </right>
      <top/>
      <bottom/>
      <diagonal/>
    </border>
    <border>
      <left/>
      <right/>
      <top style="thick">
        <color theme="6" tint="-0.24994659260841701"/>
      </top>
      <bottom style="thick">
        <color theme="6" tint="-0.24994659260841701"/>
      </bottom>
      <diagonal/>
    </border>
    <border>
      <left style="thin">
        <color indexed="64"/>
      </left>
      <right style="thin">
        <color indexed="64"/>
      </right>
      <top style="thick">
        <color theme="6" tint="-0.24994659260841701"/>
      </top>
      <bottom style="thick">
        <color theme="6" tint="-0.24994659260841701"/>
      </bottom>
      <diagonal/>
    </border>
    <border>
      <left style="thin">
        <color indexed="64"/>
      </left>
      <right/>
      <top style="thick">
        <color theme="6" tint="-0.24994659260841701"/>
      </top>
      <bottom style="thick">
        <color theme="6" tint="-0.24994659260841701"/>
      </bottom>
      <diagonal/>
    </border>
    <border>
      <left/>
      <right style="thick">
        <color theme="6" tint="-0.24994659260841701"/>
      </right>
      <top style="thick">
        <color theme="6" tint="-0.24994659260841701"/>
      </top>
      <bottom style="thick">
        <color theme="6" tint="-0.24994659260841701"/>
      </bottom>
      <diagonal/>
    </border>
    <border>
      <left/>
      <right style="thick">
        <color rgb="FF719500"/>
      </right>
      <top style="thin">
        <color indexed="64"/>
      </top>
      <bottom style="thin">
        <color indexed="64"/>
      </bottom>
      <diagonal/>
    </border>
    <border>
      <left/>
      <right style="thick">
        <color rgb="FF719500"/>
      </right>
      <top style="thin">
        <color indexed="64"/>
      </top>
      <bottom style="medium">
        <color indexed="64"/>
      </bottom>
      <diagonal/>
    </border>
    <border>
      <left/>
      <right/>
      <top style="thin">
        <color indexed="64"/>
      </top>
      <bottom style="thick">
        <color rgb="FF719500"/>
      </bottom>
      <diagonal/>
    </border>
    <border>
      <left/>
      <right style="thin">
        <color indexed="64"/>
      </right>
      <top style="thin">
        <color indexed="64"/>
      </top>
      <bottom style="thick">
        <color rgb="FF719500"/>
      </bottom>
      <diagonal/>
    </border>
    <border>
      <left style="thin">
        <color indexed="64"/>
      </left>
      <right style="thin">
        <color indexed="64"/>
      </right>
      <top style="thin">
        <color indexed="64"/>
      </top>
      <bottom style="thick">
        <color rgb="FF719500"/>
      </bottom>
      <diagonal/>
    </border>
    <border>
      <left style="thin">
        <color indexed="64"/>
      </left>
      <right style="thin">
        <color indexed="64"/>
      </right>
      <top/>
      <bottom style="thick">
        <color rgb="FF719500"/>
      </bottom>
      <diagonal/>
    </border>
    <border>
      <left style="thin">
        <color indexed="64"/>
      </left>
      <right style="thick">
        <color rgb="FF719500"/>
      </right>
      <top style="thin">
        <color indexed="64"/>
      </top>
      <bottom style="thick">
        <color rgb="FF719500"/>
      </bottom>
      <diagonal/>
    </border>
    <border>
      <left/>
      <right style="thin">
        <color indexed="64"/>
      </right>
      <top/>
      <bottom style="thick">
        <color rgb="FF719500"/>
      </bottom>
      <diagonal/>
    </border>
    <border>
      <left/>
      <right/>
      <top style="thick">
        <color rgb="FF719500"/>
      </top>
      <bottom/>
      <diagonal/>
    </border>
    <border>
      <left style="thick">
        <color rgb="FF719500"/>
      </left>
      <right/>
      <top/>
      <bottom/>
      <diagonal/>
    </border>
    <border>
      <left/>
      <right style="thin">
        <color indexed="64"/>
      </right>
      <top style="thick">
        <color rgb="FF719500"/>
      </top>
      <bottom/>
      <diagonal/>
    </border>
    <border>
      <left style="thin">
        <color indexed="64"/>
      </left>
      <right style="thick">
        <color rgb="FF719500"/>
      </right>
      <top style="medium">
        <color indexed="64"/>
      </top>
      <bottom style="thin">
        <color indexed="64"/>
      </bottom>
      <diagonal/>
    </border>
    <border>
      <left style="thin">
        <color indexed="64"/>
      </left>
      <right style="thick">
        <color rgb="FF719500"/>
      </right>
      <top style="thin">
        <color indexed="64"/>
      </top>
      <bottom style="medium">
        <color indexed="64"/>
      </bottom>
      <diagonal/>
    </border>
    <border>
      <left style="thin">
        <color indexed="64"/>
      </left>
      <right style="thick">
        <color rgb="FF719500"/>
      </right>
      <top style="thick">
        <color rgb="FF719500"/>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ck">
        <color rgb="FF719500"/>
      </bottom>
      <diagonal/>
    </border>
    <border>
      <left style="thick">
        <color rgb="FF719500"/>
      </left>
      <right/>
      <top style="thin">
        <color indexed="64"/>
      </top>
      <bottom style="thick">
        <color rgb="FF719500"/>
      </bottom>
      <diagonal/>
    </border>
    <border>
      <left style="thick">
        <color rgb="FF719500"/>
      </left>
      <right/>
      <top style="thick">
        <color theme="0"/>
      </top>
      <bottom/>
      <diagonal/>
    </border>
    <border>
      <left style="thin">
        <color indexed="64"/>
      </left>
      <right/>
      <top/>
      <bottom style="thin">
        <color indexed="64"/>
      </bottom>
      <diagonal/>
    </border>
    <border>
      <left/>
      <right style="thin">
        <color indexed="64"/>
      </right>
      <top/>
      <bottom/>
      <diagonal/>
    </border>
  </borders>
  <cellStyleXfs count="2">
    <xf numFmtId="0" fontId="0" fillId="0" borderId="0"/>
    <xf numFmtId="9" fontId="7" fillId="0" borderId="0" applyFont="0" applyFill="0" applyBorder="0" applyAlignment="0" applyProtection="0"/>
  </cellStyleXfs>
  <cellXfs count="298">
    <xf numFmtId="0" fontId="0" fillId="0" borderId="0" xfId="0"/>
    <xf numFmtId="0" fontId="0" fillId="0" borderId="0" xfId="0" applyAlignment="1">
      <alignment horizontal="center" vertical="center"/>
    </xf>
    <xf numFmtId="2" fontId="0" fillId="0" borderId="0" xfId="0" applyNumberFormat="1"/>
    <xf numFmtId="0" fontId="0" fillId="0" borderId="0" xfId="0" applyFill="1"/>
    <xf numFmtId="0" fontId="2" fillId="2" borderId="11" xfId="0" applyFont="1" applyFill="1" applyBorder="1"/>
    <xf numFmtId="0" fontId="0" fillId="0" borderId="0" xfId="0" applyBorder="1"/>
    <xf numFmtId="0" fontId="4" fillId="2" borderId="7" xfId="0" applyFont="1" applyFill="1" applyBorder="1"/>
    <xf numFmtId="0" fontId="0" fillId="0" borderId="0" xfId="0"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Fill="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4" xfId="0" applyBorder="1" applyAlignment="1">
      <alignment horizontal="left" vertical="center" wrapText="1"/>
    </xf>
    <xf numFmtId="0" fontId="0" fillId="0" borderId="15" xfId="0" applyBorder="1" applyAlignment="1">
      <alignment horizontal="center" vertical="center"/>
    </xf>
    <xf numFmtId="0" fontId="0" fillId="0" borderId="19" xfId="0" applyFill="1" applyBorder="1" applyAlignment="1">
      <alignment horizontal="center" vertical="center"/>
    </xf>
    <xf numFmtId="0" fontId="0" fillId="0" borderId="12" xfId="0" applyFill="1"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12" xfId="0" applyBorder="1" applyAlignment="1">
      <alignment horizontal="center" vertical="center"/>
    </xf>
    <xf numFmtId="0" fontId="1" fillId="0" borderId="19"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12" xfId="0" applyFont="1" applyBorder="1" applyAlignment="1">
      <alignment horizontal="center" vertical="center"/>
    </xf>
    <xf numFmtId="0" fontId="0" fillId="0" borderId="0" xfId="0" quotePrefix="1" applyBorder="1" applyAlignment="1">
      <alignment horizontal="center" vertical="center" wrapText="1"/>
    </xf>
    <xf numFmtId="0" fontId="0" fillId="0" borderId="0" xfId="0" quotePrefix="1" applyBorder="1" applyAlignment="1">
      <alignment horizontal="right"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xf>
    <xf numFmtId="0" fontId="2" fillId="2" borderId="23" xfId="0" applyFont="1" applyFill="1" applyBorder="1"/>
    <xf numFmtId="1" fontId="0" fillId="0" borderId="0" xfId="0" applyNumberFormat="1"/>
    <xf numFmtId="164" fontId="0" fillId="0" borderId="0" xfId="0" applyNumberFormat="1"/>
    <xf numFmtId="49" fontId="1" fillId="0" borderId="0" xfId="0" applyNumberFormat="1" applyFont="1" applyAlignment="1">
      <alignment textRotation="90"/>
    </xf>
    <xf numFmtId="0" fontId="0" fillId="0" borderId="0" xfId="0" applyAlignment="1">
      <alignment horizontal="center"/>
    </xf>
    <xf numFmtId="49" fontId="0" fillId="0" borderId="0" xfId="0" applyNumberFormat="1" applyAlignment="1"/>
    <xf numFmtId="49" fontId="0" fillId="0" borderId="0" xfId="0" applyNumberFormat="1" applyFill="1" applyAlignment="1"/>
    <xf numFmtId="49" fontId="0" fillId="0" borderId="0" xfId="0" applyNumberFormat="1" applyAlignment="1">
      <alignment wrapText="1"/>
    </xf>
    <xf numFmtId="49" fontId="1" fillId="0" borderId="0" xfId="0" applyNumberFormat="1" applyFont="1" applyAlignment="1"/>
    <xf numFmtId="0" fontId="1" fillId="0" borderId="0" xfId="0" applyFont="1" applyAlignment="1">
      <alignment horizontal="center"/>
    </xf>
    <xf numFmtId="0" fontId="8" fillId="2" borderId="11" xfId="0" applyFont="1" applyFill="1" applyBorder="1"/>
    <xf numFmtId="0" fontId="1" fillId="0" borderId="0" xfId="0" applyFont="1"/>
    <xf numFmtId="0" fontId="5" fillId="2" borderId="7" xfId="0" applyFont="1" applyFill="1" applyBorder="1"/>
    <xf numFmtId="1" fontId="1" fillId="0" borderId="0" xfId="0" applyNumberFormat="1" applyFont="1" applyAlignment="1"/>
    <xf numFmtId="1" fontId="1" fillId="0" borderId="0" xfId="0" applyNumberFormat="1" applyFont="1"/>
    <xf numFmtId="0" fontId="0" fillId="0" borderId="0" xfId="0" applyBorder="1" applyAlignment="1">
      <alignment horizontal="left" vertical="center" wrapText="1"/>
    </xf>
    <xf numFmtId="0" fontId="0" fillId="0" borderId="17" xfId="0" applyBorder="1" applyAlignment="1">
      <alignment horizontal="left" vertical="center" wrapText="1"/>
    </xf>
    <xf numFmtId="0" fontId="0" fillId="0" borderId="0" xfId="0" applyFill="1" applyBorder="1" applyAlignment="1">
      <alignment horizontal="left" vertical="center" wrapText="1"/>
    </xf>
    <xf numFmtId="0" fontId="0" fillId="0" borderId="0" xfId="0" applyBorder="1" applyAlignment="1">
      <alignment horizontal="left" vertical="center" wrapText="1"/>
    </xf>
    <xf numFmtId="0" fontId="0" fillId="0" borderId="0" xfId="0" quotePrefix="1" applyBorder="1" applyAlignment="1">
      <alignment horizontal="center" vertical="center"/>
    </xf>
    <xf numFmtId="49" fontId="9" fillId="0" borderId="0" xfId="0" applyNumberFormat="1" applyFont="1" applyAlignment="1"/>
    <xf numFmtId="0" fontId="9" fillId="0" borderId="0" xfId="0" applyFont="1"/>
    <xf numFmtId="0" fontId="9" fillId="2" borderId="36" xfId="0" applyFont="1" applyFill="1" applyBorder="1"/>
    <xf numFmtId="0" fontId="10" fillId="2" borderId="11" xfId="0" applyFont="1" applyFill="1" applyBorder="1" applyAlignment="1">
      <alignment horizontal="center" textRotation="90"/>
    </xf>
    <xf numFmtId="0" fontId="9" fillId="0" borderId="0" xfId="0" applyFont="1" applyAlignment="1">
      <alignment horizontal="center"/>
    </xf>
    <xf numFmtId="0" fontId="12" fillId="2" borderId="23" xfId="0" applyFont="1" applyFill="1" applyBorder="1"/>
    <xf numFmtId="1" fontId="13" fillId="8" borderId="1" xfId="0" applyNumberFormat="1" applyFont="1" applyFill="1" applyBorder="1" applyAlignment="1">
      <alignment horizontal="center" vertical="center"/>
    </xf>
    <xf numFmtId="164" fontId="13" fillId="8" borderId="1" xfId="0" applyNumberFormat="1" applyFont="1" applyFill="1" applyBorder="1" applyAlignment="1">
      <alignment horizontal="center" vertical="center"/>
    </xf>
    <xf numFmtId="9" fontId="13" fillId="8" borderId="1" xfId="0" applyNumberFormat="1" applyFont="1" applyFill="1" applyBorder="1" applyAlignment="1">
      <alignment horizontal="center" vertical="center"/>
    </xf>
    <xf numFmtId="164" fontId="13" fillId="8" borderId="3" xfId="0" applyNumberFormat="1" applyFont="1" applyFill="1" applyBorder="1" applyAlignment="1">
      <alignment horizontal="center" vertical="center"/>
    </xf>
    <xf numFmtId="2" fontId="12" fillId="4" borderId="1" xfId="0" applyNumberFormat="1" applyFont="1" applyFill="1" applyBorder="1" applyAlignment="1">
      <alignment horizontal="center" vertical="center"/>
    </xf>
    <xf numFmtId="1" fontId="14" fillId="5" borderId="6" xfId="0" applyNumberFormat="1" applyFont="1" applyFill="1" applyBorder="1"/>
    <xf numFmtId="164" fontId="14" fillId="5" borderId="6" xfId="0" applyNumberFormat="1" applyFont="1" applyFill="1" applyBorder="1"/>
    <xf numFmtId="0" fontId="14" fillId="5" borderId="6" xfId="0" applyFont="1" applyFill="1" applyBorder="1"/>
    <xf numFmtId="1" fontId="14" fillId="5" borderId="24" xfId="0" applyNumberFormat="1" applyFont="1" applyFill="1" applyBorder="1"/>
    <xf numFmtId="164" fontId="14" fillId="5" borderId="8" xfId="0" applyNumberFormat="1" applyFont="1" applyFill="1" applyBorder="1"/>
    <xf numFmtId="2" fontId="14" fillId="5" borderId="6" xfId="0" applyNumberFormat="1" applyFont="1" applyFill="1" applyBorder="1"/>
    <xf numFmtId="0" fontId="14" fillId="5" borderId="24" xfId="0" applyFont="1" applyFill="1" applyBorder="1"/>
    <xf numFmtId="1" fontId="11" fillId="0" borderId="0" xfId="0" applyNumberFormat="1" applyFont="1" applyAlignment="1">
      <alignment horizontal="center"/>
    </xf>
    <xf numFmtId="1" fontId="16" fillId="2" borderId="23" xfId="0" applyNumberFormat="1" applyFont="1" applyFill="1" applyBorder="1"/>
    <xf numFmtId="0" fontId="9" fillId="0" borderId="0" xfId="0" applyFont="1" applyFill="1" applyAlignment="1">
      <alignment horizontal="center"/>
    </xf>
    <xf numFmtId="0" fontId="17" fillId="2" borderId="23" xfId="0" applyFont="1" applyFill="1" applyBorder="1"/>
    <xf numFmtId="0" fontId="12" fillId="2" borderId="11" xfId="0" applyFont="1" applyFill="1" applyBorder="1"/>
    <xf numFmtId="0" fontId="11" fillId="0" borderId="0" xfId="0" applyFont="1" applyAlignment="1">
      <alignment horizontal="center"/>
    </xf>
    <xf numFmtId="0" fontId="15" fillId="2" borderId="11" xfId="0" applyFont="1" applyFill="1" applyBorder="1"/>
    <xf numFmtId="0" fontId="18" fillId="2" borderId="7" xfId="0" applyFont="1" applyFill="1" applyBorder="1"/>
    <xf numFmtId="0" fontId="18" fillId="2" borderId="44" xfId="0" applyFont="1" applyFill="1" applyBorder="1"/>
    <xf numFmtId="0" fontId="12" fillId="8" borderId="26" xfId="0" applyFont="1" applyFill="1" applyBorder="1" applyAlignment="1">
      <alignment horizontal="center" vertical="center"/>
    </xf>
    <xf numFmtId="164" fontId="12" fillId="8" borderId="1" xfId="0" applyNumberFormat="1" applyFont="1" applyFill="1" applyBorder="1" applyAlignment="1">
      <alignment horizontal="center" vertical="center"/>
    </xf>
    <xf numFmtId="9" fontId="12" fillId="8" borderId="1" xfId="0" applyNumberFormat="1" applyFont="1" applyFill="1" applyBorder="1" applyAlignment="1">
      <alignment horizontal="center" vertical="center"/>
    </xf>
    <xf numFmtId="1" fontId="12" fillId="8" borderId="4" xfId="0" applyNumberFormat="1" applyFont="1" applyFill="1" applyBorder="1" applyAlignment="1">
      <alignment horizontal="center" vertical="center"/>
    </xf>
    <xf numFmtId="9" fontId="12" fillId="8" borderId="4" xfId="0" applyNumberFormat="1" applyFont="1" applyFill="1" applyBorder="1" applyAlignment="1">
      <alignment horizontal="center" vertical="center"/>
    </xf>
    <xf numFmtId="9" fontId="13" fillId="8" borderId="10" xfId="0" applyNumberFormat="1" applyFont="1" applyFill="1" applyBorder="1" applyAlignment="1">
      <alignment horizontal="center" vertical="center"/>
    </xf>
    <xf numFmtId="2" fontId="14" fillId="5" borderId="25" xfId="0" applyNumberFormat="1" applyFont="1" applyFill="1" applyBorder="1"/>
    <xf numFmtId="164" fontId="14" fillId="5" borderId="8" xfId="0" applyNumberFormat="1" applyFont="1" applyFill="1" applyBorder="1" applyAlignment="1">
      <alignment horizontal="center" vertical="center"/>
    </xf>
    <xf numFmtId="1" fontId="14" fillId="5" borderId="8" xfId="0" applyNumberFormat="1" applyFont="1" applyFill="1" applyBorder="1"/>
    <xf numFmtId="1" fontId="9" fillId="0" borderId="0" xfId="0" applyNumberFormat="1" applyFont="1"/>
    <xf numFmtId="164" fontId="9" fillId="0" borderId="0" xfId="0" applyNumberFormat="1" applyFont="1"/>
    <xf numFmtId="0" fontId="9" fillId="0" borderId="0" xfId="0" applyFont="1" applyBorder="1"/>
    <xf numFmtId="0" fontId="9" fillId="0" borderId="0" xfId="0" applyFont="1" applyFill="1" applyBorder="1" applyAlignment="1">
      <alignment horizontal="center" vertical="center"/>
    </xf>
    <xf numFmtId="164" fontId="9" fillId="0" borderId="0" xfId="0" applyNumberFormat="1" applyFont="1" applyFill="1" applyBorder="1" applyAlignment="1">
      <alignment horizontal="center" vertical="center"/>
    </xf>
    <xf numFmtId="2" fontId="9" fillId="0" borderId="0" xfId="0" applyNumberFormat="1" applyFont="1"/>
    <xf numFmtId="0" fontId="24" fillId="3" borderId="4" xfId="0" applyFont="1" applyFill="1" applyBorder="1" applyAlignment="1">
      <alignment horizontal="center" vertical="center"/>
    </xf>
    <xf numFmtId="0" fontId="24" fillId="3" borderId="42" xfId="0" applyFont="1" applyFill="1" applyBorder="1" applyAlignment="1">
      <alignment horizontal="center" vertical="center"/>
    </xf>
    <xf numFmtId="0" fontId="22" fillId="0" borderId="11" xfId="0" applyFont="1" applyFill="1" applyBorder="1" applyAlignment="1">
      <alignment vertical="center" wrapText="1"/>
    </xf>
    <xf numFmtId="1" fontId="25" fillId="6" borderId="1" xfId="0" applyNumberFormat="1" applyFont="1" applyFill="1" applyBorder="1" applyAlignment="1">
      <alignment horizontal="center" vertical="center"/>
    </xf>
    <xf numFmtId="1" fontId="25" fillId="7" borderId="1" xfId="0" applyNumberFormat="1" applyFont="1" applyFill="1" applyBorder="1" applyAlignment="1">
      <alignment horizontal="center" vertical="center"/>
    </xf>
    <xf numFmtId="164" fontId="25" fillId="6" borderId="1" xfId="0" applyNumberFormat="1" applyFont="1" applyFill="1" applyBorder="1" applyAlignment="1">
      <alignment horizontal="center" vertical="center"/>
    </xf>
    <xf numFmtId="9" fontId="25" fillId="7" borderId="1" xfId="0" applyNumberFormat="1" applyFont="1" applyFill="1" applyBorder="1" applyAlignment="1">
      <alignment horizontal="center" vertical="center"/>
    </xf>
    <xf numFmtId="9" fontId="25" fillId="6" borderId="1" xfId="1" applyFont="1" applyFill="1" applyBorder="1" applyAlignment="1">
      <alignment horizontal="center" vertical="center"/>
    </xf>
    <xf numFmtId="164" fontId="25" fillId="6" borderId="3" xfId="0" applyNumberFormat="1" applyFont="1" applyFill="1" applyBorder="1" applyAlignment="1">
      <alignment horizontal="center" vertical="center"/>
    </xf>
    <xf numFmtId="2" fontId="26" fillId="4" borderId="1" xfId="0" applyNumberFormat="1" applyFont="1" applyFill="1" applyBorder="1" applyAlignment="1">
      <alignment horizontal="center" vertical="center"/>
    </xf>
    <xf numFmtId="0" fontId="26" fillId="2" borderId="23" xfId="0" applyFont="1" applyFill="1" applyBorder="1"/>
    <xf numFmtId="9" fontId="25" fillId="6" borderId="1" xfId="0" applyNumberFormat="1" applyFont="1" applyFill="1" applyBorder="1" applyAlignment="1">
      <alignment horizontal="center" vertical="center"/>
    </xf>
    <xf numFmtId="0" fontId="26" fillId="4" borderId="26" xfId="0" applyFont="1" applyFill="1" applyBorder="1" applyAlignment="1">
      <alignment horizontal="center" vertical="center"/>
    </xf>
    <xf numFmtId="164" fontId="26" fillId="4" borderId="1" xfId="0" applyNumberFormat="1" applyFont="1" applyFill="1" applyBorder="1" applyAlignment="1">
      <alignment horizontal="center" vertical="center"/>
    </xf>
    <xf numFmtId="9" fontId="26" fillId="4" borderId="1" xfId="0" applyNumberFormat="1" applyFont="1" applyFill="1" applyBorder="1" applyAlignment="1">
      <alignment horizontal="center" vertical="center"/>
    </xf>
    <xf numFmtId="1" fontId="26" fillId="4" borderId="4" xfId="0" applyNumberFormat="1" applyFont="1" applyFill="1" applyBorder="1" applyAlignment="1">
      <alignment horizontal="center" vertical="center"/>
    </xf>
    <xf numFmtId="9" fontId="26" fillId="4" borderId="4" xfId="0" applyNumberFormat="1" applyFont="1" applyFill="1" applyBorder="1" applyAlignment="1">
      <alignment horizontal="center" vertical="center"/>
    </xf>
    <xf numFmtId="9" fontId="25" fillId="4" borderId="1" xfId="0" applyNumberFormat="1" applyFont="1" applyFill="1" applyBorder="1" applyAlignment="1">
      <alignment horizontal="center" vertical="center"/>
    </xf>
    <xf numFmtId="9" fontId="25" fillId="4" borderId="10" xfId="0" applyNumberFormat="1" applyFont="1" applyFill="1" applyBorder="1" applyAlignment="1">
      <alignment horizontal="center" vertical="center"/>
    </xf>
    <xf numFmtId="1" fontId="25" fillId="7" borderId="4" xfId="0" applyNumberFormat="1" applyFont="1" applyFill="1" applyBorder="1" applyAlignment="1">
      <alignment horizontal="center" vertical="center"/>
    </xf>
    <xf numFmtId="9" fontId="25" fillId="4" borderId="4" xfId="0" applyNumberFormat="1" applyFont="1" applyFill="1" applyBorder="1" applyAlignment="1">
      <alignment horizontal="center" vertical="center"/>
    </xf>
    <xf numFmtId="1" fontId="27" fillId="4" borderId="4" xfId="0" quotePrefix="1" applyNumberFormat="1" applyFont="1" applyFill="1" applyBorder="1" applyAlignment="1">
      <alignment horizontal="center" vertical="center"/>
    </xf>
    <xf numFmtId="164" fontId="27" fillId="4" borderId="4" xfId="0" quotePrefix="1" applyNumberFormat="1" applyFont="1" applyFill="1" applyBorder="1" applyAlignment="1">
      <alignment horizontal="center" vertical="center"/>
    </xf>
    <xf numFmtId="1" fontId="27" fillId="4" borderId="1" xfId="0" quotePrefix="1" applyNumberFormat="1" applyFont="1" applyFill="1" applyBorder="1" applyAlignment="1">
      <alignment horizontal="center" vertical="center"/>
    </xf>
    <xf numFmtId="1" fontId="28" fillId="4" borderId="1" xfId="0" quotePrefix="1" applyNumberFormat="1" applyFont="1" applyFill="1" applyBorder="1" applyAlignment="1">
      <alignment horizontal="center" vertical="center"/>
    </xf>
    <xf numFmtId="1" fontId="29" fillId="2" borderId="23" xfId="0" applyNumberFormat="1" applyFont="1" applyFill="1" applyBorder="1"/>
    <xf numFmtId="1" fontId="28" fillId="4" borderId="26" xfId="0" applyNumberFormat="1" applyFont="1" applyFill="1" applyBorder="1" applyAlignment="1">
      <alignment horizontal="center" vertical="center"/>
    </xf>
    <xf numFmtId="164" fontId="28" fillId="4" borderId="1" xfId="0" applyNumberFormat="1" applyFont="1" applyFill="1" applyBorder="1" applyAlignment="1">
      <alignment horizontal="center" vertical="center"/>
    </xf>
    <xf numFmtId="9" fontId="28" fillId="4" borderId="1" xfId="1" quotePrefix="1" applyFont="1" applyFill="1" applyBorder="1" applyAlignment="1">
      <alignment horizontal="center" vertical="center"/>
    </xf>
    <xf numFmtId="1" fontId="28" fillId="4" borderId="4" xfId="0" applyNumberFormat="1" applyFont="1" applyFill="1" applyBorder="1" applyAlignment="1">
      <alignment horizontal="center" vertical="center"/>
    </xf>
    <xf numFmtId="1" fontId="27" fillId="4" borderId="39" xfId="0" quotePrefix="1" applyNumberFormat="1" applyFont="1" applyFill="1" applyBorder="1" applyAlignment="1">
      <alignment horizontal="center" vertical="center"/>
    </xf>
    <xf numFmtId="1" fontId="28" fillId="3" borderId="1" xfId="0" applyNumberFormat="1" applyFont="1" applyFill="1" applyBorder="1" applyAlignment="1">
      <alignment horizontal="center" vertical="center"/>
    </xf>
    <xf numFmtId="1" fontId="28" fillId="3" borderId="4" xfId="0" applyNumberFormat="1" applyFont="1" applyFill="1" applyBorder="1" applyAlignment="1">
      <alignment horizontal="center" vertical="center"/>
    </xf>
    <xf numFmtId="164" fontId="28" fillId="3" borderId="1" xfId="0" applyNumberFormat="1" applyFont="1" applyFill="1" applyBorder="1" applyAlignment="1">
      <alignment horizontal="center" vertical="center"/>
    </xf>
    <xf numFmtId="9" fontId="28" fillId="3" borderId="1" xfId="0" applyNumberFormat="1" applyFont="1" applyFill="1" applyBorder="1" applyAlignment="1">
      <alignment horizontal="center" vertical="center"/>
    </xf>
    <xf numFmtId="164" fontId="28" fillId="3" borderId="3" xfId="0" applyNumberFormat="1" applyFont="1" applyFill="1" applyBorder="1" applyAlignment="1">
      <alignment horizontal="center" vertical="center"/>
    </xf>
    <xf numFmtId="2" fontId="21" fillId="3" borderId="1" xfId="0" applyNumberFormat="1" applyFont="1" applyFill="1" applyBorder="1" applyAlignment="1">
      <alignment horizontal="center" vertical="center"/>
    </xf>
    <xf numFmtId="0" fontId="21" fillId="2" borderId="23" xfId="0" applyFont="1" applyFill="1" applyBorder="1"/>
    <xf numFmtId="1" fontId="28" fillId="3" borderId="26" xfId="0" applyNumberFormat="1" applyFont="1" applyFill="1" applyBorder="1" applyAlignment="1">
      <alignment horizontal="center" vertical="center"/>
    </xf>
    <xf numFmtId="9" fontId="28" fillId="3" borderId="4" xfId="0" applyNumberFormat="1" applyFont="1" applyFill="1" applyBorder="1" applyAlignment="1">
      <alignment horizontal="center" vertical="center"/>
    </xf>
    <xf numFmtId="9" fontId="28" fillId="3" borderId="39" xfId="0" applyNumberFormat="1" applyFont="1" applyFill="1" applyBorder="1" applyAlignment="1">
      <alignment horizontal="center" vertical="center"/>
    </xf>
    <xf numFmtId="1" fontId="25" fillId="5" borderId="3" xfId="0" applyNumberFormat="1" applyFont="1" applyFill="1" applyBorder="1"/>
    <xf numFmtId="164" fontId="25" fillId="5" borderId="3" xfId="0" applyNumberFormat="1" applyFont="1" applyFill="1" applyBorder="1"/>
    <xf numFmtId="9" fontId="25" fillId="5" borderId="3" xfId="0" applyNumberFormat="1" applyFont="1" applyFill="1" applyBorder="1"/>
    <xf numFmtId="2" fontId="26" fillId="5" borderId="3" xfId="0" applyNumberFormat="1" applyFont="1" applyFill="1" applyBorder="1" applyAlignment="1">
      <alignment horizontal="center" vertical="center"/>
    </xf>
    <xf numFmtId="0" fontId="26" fillId="5" borderId="16" xfId="0" applyFont="1" applyFill="1" applyBorder="1" applyAlignment="1">
      <alignment horizontal="center" vertical="center"/>
    </xf>
    <xf numFmtId="164" fontId="26" fillId="5" borderId="17" xfId="0" applyNumberFormat="1" applyFont="1" applyFill="1" applyBorder="1" applyAlignment="1">
      <alignment horizontal="center" vertical="center"/>
    </xf>
    <xf numFmtId="1" fontId="26" fillId="5" borderId="27" xfId="0" applyNumberFormat="1" applyFont="1" applyFill="1" applyBorder="1" applyAlignment="1">
      <alignment horizontal="center" vertical="center"/>
    </xf>
    <xf numFmtId="9" fontId="26" fillId="5" borderId="27" xfId="0" applyNumberFormat="1" applyFont="1" applyFill="1" applyBorder="1" applyAlignment="1">
      <alignment horizontal="center" vertical="center"/>
    </xf>
    <xf numFmtId="2" fontId="26" fillId="5" borderId="28" xfId="0" applyNumberFormat="1" applyFont="1" applyFill="1" applyBorder="1" applyAlignment="1">
      <alignment horizontal="center" vertical="center"/>
    </xf>
    <xf numFmtId="2" fontId="26" fillId="5" borderId="40" xfId="0" applyNumberFormat="1" applyFont="1" applyFill="1" applyBorder="1" applyAlignment="1">
      <alignment horizontal="center" vertical="center"/>
    </xf>
    <xf numFmtId="2" fontId="26" fillId="0" borderId="4" xfId="0" applyNumberFormat="1" applyFont="1" applyBorder="1" applyAlignment="1">
      <alignment horizontal="center" vertical="center"/>
    </xf>
    <xf numFmtId="0" fontId="26" fillId="2" borderId="11" xfId="0" applyFont="1" applyFill="1" applyBorder="1"/>
    <xf numFmtId="0" fontId="26" fillId="4" borderId="7" xfId="0" applyFont="1" applyFill="1" applyBorder="1" applyAlignment="1">
      <alignment horizontal="center" vertical="center"/>
    </xf>
    <xf numFmtId="164" fontId="26" fillId="4" borderId="7" xfId="0" applyNumberFormat="1" applyFont="1" applyFill="1" applyBorder="1" applyAlignment="1">
      <alignment horizontal="center" vertical="center"/>
    </xf>
    <xf numFmtId="9" fontId="26" fillId="4" borderId="7" xfId="0" applyNumberFormat="1" applyFont="1" applyFill="1" applyBorder="1" applyAlignment="1">
      <alignment horizontal="center" vertical="center"/>
    </xf>
    <xf numFmtId="1" fontId="26" fillId="4" borderId="5" xfId="0" applyNumberFormat="1" applyFont="1" applyFill="1" applyBorder="1" applyAlignment="1">
      <alignment horizontal="center" vertical="center"/>
    </xf>
    <xf numFmtId="9" fontId="25" fillId="4" borderId="7" xfId="0" applyNumberFormat="1" applyFont="1" applyFill="1" applyBorder="1" applyAlignment="1">
      <alignment horizontal="center" vertical="center"/>
    </xf>
    <xf numFmtId="9" fontId="25" fillId="4" borderId="9"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2" fontId="26" fillId="4" borderId="4" xfId="0" applyNumberFormat="1" applyFont="1" applyFill="1" applyBorder="1" applyAlignment="1">
      <alignment horizontal="center" vertical="center"/>
    </xf>
    <xf numFmtId="0" fontId="26" fillId="4" borderId="1" xfId="0" applyFont="1" applyFill="1" applyBorder="1" applyAlignment="1">
      <alignment horizontal="center" vertical="center"/>
    </xf>
    <xf numFmtId="1" fontId="26" fillId="4" borderId="4" xfId="0" quotePrefix="1" applyNumberFormat="1" applyFont="1" applyFill="1" applyBorder="1" applyAlignment="1">
      <alignment horizontal="center" vertical="center"/>
    </xf>
    <xf numFmtId="9" fontId="26" fillId="4" borderId="1" xfId="0" quotePrefix="1" applyNumberFormat="1" applyFont="1" applyFill="1" applyBorder="1" applyAlignment="1">
      <alignment horizontal="center" vertical="center"/>
    </xf>
    <xf numFmtId="9" fontId="27" fillId="4" borderId="1" xfId="0" quotePrefix="1" applyNumberFormat="1" applyFont="1" applyFill="1" applyBorder="1" applyAlignment="1">
      <alignment horizontal="center" vertical="center"/>
    </xf>
    <xf numFmtId="164" fontId="27" fillId="4" borderId="1" xfId="0" quotePrefix="1" applyNumberFormat="1" applyFont="1" applyFill="1" applyBorder="1" applyAlignment="1">
      <alignment horizontal="center" vertical="center"/>
    </xf>
    <xf numFmtId="2" fontId="28" fillId="4" borderId="4" xfId="0" applyNumberFormat="1" applyFont="1" applyFill="1" applyBorder="1" applyAlignment="1">
      <alignment horizontal="center" vertical="center"/>
    </xf>
    <xf numFmtId="0" fontId="20" fillId="2" borderId="11" xfId="0" applyFont="1" applyFill="1" applyBorder="1"/>
    <xf numFmtId="0" fontId="28" fillId="4" borderId="1" xfId="0" applyFont="1" applyFill="1" applyBorder="1" applyAlignment="1">
      <alignment horizontal="center" vertical="center"/>
    </xf>
    <xf numFmtId="9" fontId="28" fillId="4" borderId="1" xfId="0" quotePrefix="1" applyNumberFormat="1" applyFont="1" applyFill="1" applyBorder="1" applyAlignment="1">
      <alignment horizontal="center" vertical="center"/>
    </xf>
    <xf numFmtId="9" fontId="29" fillId="4" borderId="1" xfId="0" quotePrefix="1" applyNumberFormat="1" applyFont="1" applyFill="1" applyBorder="1" applyAlignment="1">
      <alignment horizontal="center" vertical="center"/>
    </xf>
    <xf numFmtId="2" fontId="29" fillId="4" borderId="1" xfId="0" applyNumberFormat="1" applyFont="1" applyFill="1" applyBorder="1" applyAlignment="1">
      <alignment horizontal="center" vertical="center"/>
    </xf>
    <xf numFmtId="2" fontId="29" fillId="4" borderId="10" xfId="0" applyNumberFormat="1" applyFont="1" applyFill="1" applyBorder="1" applyAlignment="1">
      <alignment horizontal="center" vertical="center"/>
    </xf>
    <xf numFmtId="2" fontId="28" fillId="3" borderId="4" xfId="0" applyNumberFormat="1" applyFont="1" applyFill="1" applyBorder="1" applyAlignment="1">
      <alignment horizontal="center" vertical="center"/>
    </xf>
    <xf numFmtId="0" fontId="30" fillId="2" borderId="7" xfId="0" applyFont="1" applyFill="1" applyBorder="1"/>
    <xf numFmtId="1" fontId="21" fillId="3" borderId="1" xfId="0" applyNumberFormat="1" applyFont="1" applyFill="1" applyBorder="1" applyAlignment="1">
      <alignment horizontal="center" vertical="center"/>
    </xf>
    <xf numFmtId="164" fontId="21" fillId="3" borderId="1" xfId="0" applyNumberFormat="1" applyFont="1" applyFill="1" applyBorder="1" applyAlignment="1">
      <alignment horizontal="center" vertical="center"/>
    </xf>
    <xf numFmtId="9" fontId="21" fillId="3" borderId="1" xfId="0" applyNumberFormat="1" applyFont="1" applyFill="1" applyBorder="1" applyAlignment="1">
      <alignment horizontal="center" vertical="center"/>
    </xf>
    <xf numFmtId="1" fontId="21" fillId="3" borderId="4" xfId="0" applyNumberFormat="1" applyFont="1" applyFill="1" applyBorder="1" applyAlignment="1">
      <alignment horizontal="center" vertical="center"/>
    </xf>
    <xf numFmtId="2" fontId="30" fillId="3" borderId="1" xfId="0" applyNumberFormat="1" applyFont="1" applyFill="1" applyBorder="1"/>
    <xf numFmtId="2" fontId="30" fillId="3" borderId="10" xfId="0" applyNumberFormat="1" applyFont="1" applyFill="1" applyBorder="1"/>
    <xf numFmtId="2" fontId="26" fillId="0" borderId="1" xfId="0" applyNumberFormat="1" applyFont="1" applyBorder="1" applyAlignment="1">
      <alignment horizontal="center" vertical="center"/>
    </xf>
    <xf numFmtId="9" fontId="27" fillId="4" borderId="4" xfId="0" quotePrefix="1" applyNumberFormat="1" applyFont="1" applyFill="1" applyBorder="1" applyAlignment="1">
      <alignment horizontal="center" vertical="center"/>
    </xf>
    <xf numFmtId="164" fontId="27" fillId="4" borderId="3" xfId="0" quotePrefix="1" applyNumberFormat="1" applyFont="1" applyFill="1" applyBorder="1" applyAlignment="1">
      <alignment horizontal="center" vertical="center"/>
    </xf>
    <xf numFmtId="2" fontId="28" fillId="4" borderId="1" xfId="0" applyNumberFormat="1" applyFont="1" applyFill="1" applyBorder="1" applyAlignment="1">
      <alignment horizontal="center" vertical="center"/>
    </xf>
    <xf numFmtId="1" fontId="28" fillId="3" borderId="43" xfId="0" applyNumberFormat="1" applyFont="1" applyFill="1" applyBorder="1" applyAlignment="1">
      <alignment horizontal="center" vertical="center"/>
    </xf>
    <xf numFmtId="1" fontId="28" fillId="3" borderId="42" xfId="0" applyNumberFormat="1" applyFont="1" applyFill="1" applyBorder="1" applyAlignment="1">
      <alignment horizontal="center" vertical="center"/>
    </xf>
    <xf numFmtId="164" fontId="28" fillId="3" borderId="43" xfId="0" applyNumberFormat="1" applyFont="1" applyFill="1" applyBorder="1" applyAlignment="1">
      <alignment horizontal="center" vertical="center"/>
    </xf>
    <xf numFmtId="9" fontId="28" fillId="3" borderId="43" xfId="0" applyNumberFormat="1" applyFont="1" applyFill="1" applyBorder="1" applyAlignment="1">
      <alignment horizontal="center" vertical="center"/>
    </xf>
    <xf numFmtId="164" fontId="28" fillId="3" borderId="41" xfId="0" applyNumberFormat="1" applyFont="1" applyFill="1" applyBorder="1" applyAlignment="1">
      <alignment horizontal="center" vertical="center"/>
    </xf>
    <xf numFmtId="2" fontId="28" fillId="3" borderId="42" xfId="0" applyNumberFormat="1" applyFont="1" applyFill="1" applyBorder="1" applyAlignment="1">
      <alignment horizontal="center" vertical="center"/>
    </xf>
    <xf numFmtId="0" fontId="30" fillId="2" borderId="44" xfId="0" applyFont="1" applyFill="1" applyBorder="1"/>
    <xf numFmtId="1" fontId="21" fillId="3" borderId="43" xfId="0" applyNumberFormat="1" applyFont="1" applyFill="1" applyBorder="1" applyAlignment="1">
      <alignment horizontal="center" vertical="center"/>
    </xf>
    <xf numFmtId="164" fontId="21" fillId="3" borderId="43" xfId="0" applyNumberFormat="1" applyFont="1" applyFill="1" applyBorder="1" applyAlignment="1">
      <alignment horizontal="center" vertical="center"/>
    </xf>
    <xf numFmtId="9" fontId="21" fillId="3" borderId="43" xfId="0" applyNumberFormat="1" applyFont="1" applyFill="1" applyBorder="1" applyAlignment="1">
      <alignment horizontal="center" vertical="center"/>
    </xf>
    <xf numFmtId="1" fontId="21" fillId="3" borderId="42" xfId="0" applyNumberFormat="1" applyFont="1" applyFill="1" applyBorder="1" applyAlignment="1">
      <alignment horizontal="center" vertical="center"/>
    </xf>
    <xf numFmtId="2" fontId="30" fillId="3" borderId="43" xfId="0" applyNumberFormat="1" applyFont="1" applyFill="1" applyBorder="1"/>
    <xf numFmtId="2" fontId="30" fillId="3" borderId="45" xfId="0" applyNumberFormat="1" applyFont="1" applyFill="1" applyBorder="1"/>
    <xf numFmtId="1" fontId="25" fillId="5" borderId="30" xfId="0" applyNumberFormat="1" applyFont="1" applyFill="1" applyBorder="1"/>
    <xf numFmtId="164" fontId="25" fillId="5" borderId="30" xfId="0" applyNumberFormat="1" applyFont="1" applyFill="1" applyBorder="1"/>
    <xf numFmtId="9" fontId="25" fillId="5" borderId="30" xfId="0" applyNumberFormat="1" applyFont="1" applyFill="1" applyBorder="1"/>
    <xf numFmtId="2" fontId="26" fillId="5" borderId="30" xfId="0" applyNumberFormat="1" applyFont="1" applyFill="1" applyBorder="1" applyAlignment="1">
      <alignment horizontal="center" vertical="center"/>
    </xf>
    <xf numFmtId="2" fontId="26" fillId="5" borderId="29" xfId="0" applyNumberFormat="1" applyFont="1" applyFill="1" applyBorder="1" applyAlignment="1">
      <alignment horizontal="center" vertical="center"/>
    </xf>
    <xf numFmtId="0" fontId="21" fillId="2" borderId="7" xfId="0" applyFont="1" applyFill="1" applyBorder="1"/>
    <xf numFmtId="1" fontId="28" fillId="4" borderId="1" xfId="0" applyNumberFormat="1" applyFont="1" applyFill="1" applyBorder="1" applyAlignment="1">
      <alignment horizontal="center" vertical="center"/>
    </xf>
    <xf numFmtId="1" fontId="25" fillId="6" borderId="4" xfId="0" applyNumberFormat="1" applyFont="1" applyFill="1" applyBorder="1" applyAlignment="1">
      <alignment horizontal="center" vertical="center"/>
    </xf>
    <xf numFmtId="164" fontId="25" fillId="6" borderId="4" xfId="0" applyNumberFormat="1" applyFont="1" applyFill="1" applyBorder="1" applyAlignment="1">
      <alignment horizontal="center" vertical="center"/>
    </xf>
    <xf numFmtId="9" fontId="25" fillId="7" borderId="4" xfId="0" applyNumberFormat="1" applyFont="1" applyFill="1" applyBorder="1" applyAlignment="1">
      <alignment horizontal="center" vertical="center"/>
    </xf>
    <xf numFmtId="0" fontId="6" fillId="0" borderId="0" xfId="0" applyFont="1" applyFill="1" applyBorder="1" applyAlignment="1">
      <alignment horizontal="center" vertical="center" textRotation="90"/>
    </xf>
    <xf numFmtId="0" fontId="22" fillId="8" borderId="4" xfId="0" applyFont="1" applyFill="1" applyBorder="1" applyAlignment="1">
      <alignment vertical="center" wrapText="1"/>
    </xf>
    <xf numFmtId="1" fontId="23" fillId="4" borderId="3" xfId="0" applyNumberFormat="1" applyFont="1" applyFill="1" applyBorder="1" applyAlignment="1">
      <alignment vertical="center" wrapText="1"/>
    </xf>
    <xf numFmtId="0" fontId="22" fillId="0" borderId="4" xfId="0" applyFont="1" applyBorder="1" applyAlignment="1">
      <alignment vertical="center" wrapText="1"/>
    </xf>
    <xf numFmtId="0" fontId="23" fillId="4" borderId="3" xfId="0" applyFont="1" applyFill="1" applyBorder="1" applyAlignment="1">
      <alignment horizontal="left" vertical="center" wrapText="1"/>
    </xf>
    <xf numFmtId="0" fontId="23" fillId="4" borderId="4" xfId="0" applyFont="1" applyFill="1" applyBorder="1" applyAlignment="1">
      <alignment horizontal="left" vertical="center" wrapText="1"/>
    </xf>
    <xf numFmtId="0" fontId="22" fillId="0" borderId="3" xfId="0" applyFont="1" applyBorder="1" applyAlignment="1">
      <alignment vertical="center" wrapText="1"/>
    </xf>
    <xf numFmtId="0" fontId="22" fillId="0" borderId="4" xfId="0" applyFont="1" applyFill="1" applyBorder="1" applyAlignment="1">
      <alignment vertical="center" wrapText="1"/>
    </xf>
    <xf numFmtId="0" fontId="6" fillId="0" borderId="49" xfId="0" applyFont="1" applyFill="1" applyBorder="1" applyAlignment="1">
      <alignment horizontal="center" vertical="center" textRotation="90"/>
    </xf>
    <xf numFmtId="9" fontId="25" fillId="4" borderId="50" xfId="0" applyNumberFormat="1" applyFont="1" applyFill="1" applyBorder="1" applyAlignment="1">
      <alignment horizontal="center" vertical="center"/>
    </xf>
    <xf numFmtId="2" fontId="29" fillId="4" borderId="43" xfId="0" applyNumberFormat="1" applyFont="1" applyFill="1" applyBorder="1" applyAlignment="1">
      <alignment horizontal="center" vertical="center"/>
    </xf>
    <xf numFmtId="0" fontId="0" fillId="0" borderId="48" xfId="0" applyBorder="1"/>
    <xf numFmtId="2" fontId="29" fillId="4" borderId="2" xfId="0" applyNumberFormat="1" applyFont="1" applyFill="1" applyBorder="1" applyAlignment="1">
      <alignment horizontal="center" vertical="center"/>
    </xf>
    <xf numFmtId="2" fontId="30" fillId="3" borderId="2" xfId="0" applyNumberFormat="1" applyFont="1" applyFill="1" applyBorder="1"/>
    <xf numFmtId="2" fontId="26" fillId="5" borderId="51" xfId="0" applyNumberFormat="1" applyFont="1" applyFill="1" applyBorder="1" applyAlignment="1">
      <alignment horizontal="center" vertical="center"/>
    </xf>
    <xf numFmtId="2" fontId="26" fillId="5" borderId="52" xfId="0" applyNumberFormat="1" applyFont="1" applyFill="1" applyBorder="1" applyAlignment="1">
      <alignment horizontal="center" vertical="center"/>
    </xf>
    <xf numFmtId="2" fontId="26" fillId="5" borderId="27" xfId="0" applyNumberFormat="1" applyFont="1" applyFill="1" applyBorder="1" applyAlignment="1">
      <alignment horizontal="center" vertical="center"/>
    </xf>
    <xf numFmtId="0" fontId="1" fillId="0" borderId="48" xfId="0" applyFont="1" applyBorder="1"/>
    <xf numFmtId="2" fontId="26" fillId="5" borderId="53" xfId="0" applyNumberFormat="1" applyFont="1" applyFill="1" applyBorder="1" applyAlignment="1">
      <alignment horizontal="center" vertical="center"/>
    </xf>
    <xf numFmtId="2" fontId="29" fillId="4" borderId="54" xfId="0" applyNumberFormat="1" applyFont="1" applyFill="1" applyBorder="1" applyAlignment="1">
      <alignment horizontal="center" vertical="center"/>
    </xf>
    <xf numFmtId="0" fontId="8" fillId="2" borderId="44" xfId="0" applyFont="1" applyFill="1" applyBorder="1"/>
    <xf numFmtId="1" fontId="27" fillId="4" borderId="42" xfId="0" quotePrefix="1" applyNumberFormat="1" applyFont="1" applyFill="1" applyBorder="1" applyAlignment="1">
      <alignment horizontal="center" vertical="center"/>
    </xf>
    <xf numFmtId="164" fontId="27" fillId="4" borderId="42" xfId="0" quotePrefix="1" applyNumberFormat="1" applyFont="1" applyFill="1" applyBorder="1" applyAlignment="1">
      <alignment horizontal="center" vertical="center"/>
    </xf>
    <xf numFmtId="9" fontId="27" fillId="4" borderId="42" xfId="0" quotePrefix="1" applyNumberFormat="1" applyFont="1" applyFill="1" applyBorder="1" applyAlignment="1">
      <alignment horizontal="center" vertical="center"/>
    </xf>
    <xf numFmtId="1" fontId="27" fillId="4" borderId="43" xfId="0" quotePrefix="1" applyNumberFormat="1" applyFont="1" applyFill="1" applyBorder="1" applyAlignment="1">
      <alignment horizontal="center" vertical="center"/>
    </xf>
    <xf numFmtId="164" fontId="27" fillId="4" borderId="41" xfId="0" quotePrefix="1" applyNumberFormat="1" applyFont="1" applyFill="1" applyBorder="1" applyAlignment="1">
      <alignment horizontal="center" vertical="center"/>
    </xf>
    <xf numFmtId="2" fontId="28" fillId="4" borderId="43" xfId="0" applyNumberFormat="1" applyFont="1" applyFill="1" applyBorder="1" applyAlignment="1">
      <alignment horizontal="center" vertical="center"/>
    </xf>
    <xf numFmtId="0" fontId="20" fillId="2" borderId="44" xfId="0" applyFont="1" applyFill="1" applyBorder="1"/>
    <xf numFmtId="9" fontId="27" fillId="4" borderId="43" xfId="0" quotePrefix="1" applyNumberFormat="1" applyFont="1" applyFill="1" applyBorder="1" applyAlignment="1">
      <alignment horizontal="center" vertical="center"/>
    </xf>
    <xf numFmtId="0" fontId="28" fillId="4" borderId="43" xfId="0" applyFont="1" applyFill="1" applyBorder="1" applyAlignment="1">
      <alignment horizontal="center" vertical="center"/>
    </xf>
    <xf numFmtId="164" fontId="28" fillId="4" borderId="43" xfId="0" applyNumberFormat="1" applyFont="1" applyFill="1" applyBorder="1" applyAlignment="1">
      <alignment horizontal="center" vertical="center"/>
    </xf>
    <xf numFmtId="9" fontId="28" fillId="4" borderId="43" xfId="0" quotePrefix="1" applyNumberFormat="1" applyFont="1" applyFill="1" applyBorder="1" applyAlignment="1">
      <alignment horizontal="center" vertical="center"/>
    </xf>
    <xf numFmtId="1" fontId="28" fillId="4" borderId="42" xfId="0" applyNumberFormat="1" applyFont="1" applyFill="1" applyBorder="1" applyAlignment="1">
      <alignment horizontal="center" vertical="center"/>
    </xf>
    <xf numFmtId="9" fontId="29" fillId="4" borderId="43" xfId="0" quotePrefix="1" applyNumberFormat="1" applyFont="1" applyFill="1" applyBorder="1" applyAlignment="1">
      <alignment horizontal="center" vertical="center"/>
    </xf>
    <xf numFmtId="0" fontId="23" fillId="4" borderId="55" xfId="0" applyFont="1" applyFill="1" applyBorder="1" applyAlignment="1">
      <alignment horizontal="left" vertical="center" wrapText="1"/>
    </xf>
    <xf numFmtId="0" fontId="1" fillId="0" borderId="56" xfId="0" applyFont="1" applyBorder="1"/>
    <xf numFmtId="2" fontId="29" fillId="4" borderId="57" xfId="0" applyNumberFormat="1" applyFont="1" applyFill="1" applyBorder="1" applyAlignment="1">
      <alignment horizontal="center" vertical="center"/>
    </xf>
    <xf numFmtId="0" fontId="1" fillId="0" borderId="0" xfId="0" applyFont="1" applyAlignment="1">
      <alignment horizontal="center" textRotation="90"/>
    </xf>
    <xf numFmtId="0" fontId="32" fillId="5" borderId="8" xfId="0" applyFont="1" applyFill="1" applyBorder="1" applyAlignment="1">
      <alignment vertical="center" wrapText="1"/>
    </xf>
    <xf numFmtId="0" fontId="32" fillId="5" borderId="4" xfId="0" applyFont="1" applyFill="1" applyBorder="1" applyAlignment="1">
      <alignment vertical="center" wrapText="1"/>
    </xf>
    <xf numFmtId="0" fontId="32" fillId="5" borderId="5" xfId="0" applyFont="1" applyFill="1" applyBorder="1" applyAlignment="1">
      <alignment horizontal="left" vertical="center" wrapText="1"/>
    </xf>
    <xf numFmtId="0" fontId="33" fillId="7" borderId="35" xfId="0" applyFont="1" applyFill="1" applyBorder="1" applyAlignment="1"/>
    <xf numFmtId="0" fontId="34" fillId="2" borderId="36" xfId="0" applyFont="1" applyFill="1" applyBorder="1"/>
    <xf numFmtId="1" fontId="35" fillId="6" borderId="34" xfId="0" applyNumberFormat="1" applyFont="1" applyFill="1" applyBorder="1" applyAlignment="1">
      <alignment horizontal="center" textRotation="90" wrapText="1"/>
    </xf>
    <xf numFmtId="1" fontId="35" fillId="7" borderId="34" xfId="0" applyNumberFormat="1" applyFont="1" applyFill="1" applyBorder="1" applyAlignment="1">
      <alignment horizontal="center" textRotation="90" wrapText="1"/>
    </xf>
    <xf numFmtId="164" fontId="35" fillId="6" borderId="34" xfId="0" applyNumberFormat="1" applyFont="1" applyFill="1" applyBorder="1" applyAlignment="1">
      <alignment horizontal="center" textRotation="90" wrapText="1"/>
    </xf>
    <xf numFmtId="0" fontId="35" fillId="7" borderId="34" xfId="0" applyFont="1" applyFill="1" applyBorder="1" applyAlignment="1">
      <alignment horizontal="center" textRotation="90" wrapText="1"/>
    </xf>
    <xf numFmtId="9" fontId="35" fillId="6" borderId="34" xfId="1" applyFont="1" applyFill="1" applyBorder="1" applyAlignment="1">
      <alignment horizontal="center" textRotation="90" wrapText="1"/>
    </xf>
    <xf numFmtId="2" fontId="35" fillId="4" borderId="34" xfId="0" applyNumberFormat="1" applyFont="1" applyFill="1" applyBorder="1" applyAlignment="1">
      <alignment horizontal="center" textRotation="90"/>
    </xf>
    <xf numFmtId="0" fontId="35" fillId="2" borderId="11" xfId="0" applyFont="1" applyFill="1" applyBorder="1" applyAlignment="1">
      <alignment horizontal="center" textRotation="90"/>
    </xf>
    <xf numFmtId="0" fontId="35" fillId="6" borderId="34" xfId="0" applyFont="1" applyFill="1" applyBorder="1" applyAlignment="1">
      <alignment horizontal="center" textRotation="90" wrapText="1"/>
    </xf>
    <xf numFmtId="0" fontId="35" fillId="4" borderId="33" xfId="0" applyFont="1" applyFill="1" applyBorder="1" applyAlignment="1">
      <alignment horizontal="center" textRotation="90" wrapText="1"/>
    </xf>
    <xf numFmtId="164" fontId="35" fillId="4" borderId="34" xfId="0" applyNumberFormat="1" applyFont="1" applyFill="1" applyBorder="1" applyAlignment="1">
      <alignment horizontal="center" textRotation="90" wrapText="1"/>
    </xf>
    <xf numFmtId="1" fontId="35" fillId="4" borderId="31" xfId="0" applyNumberFormat="1" applyFont="1" applyFill="1" applyBorder="1" applyAlignment="1">
      <alignment horizontal="center" textRotation="90" wrapText="1"/>
    </xf>
    <xf numFmtId="2" fontId="35" fillId="4" borderId="31" xfId="0" applyNumberFormat="1" applyFont="1" applyFill="1" applyBorder="1" applyAlignment="1">
      <alignment horizontal="center" textRotation="90" wrapText="1"/>
    </xf>
    <xf numFmtId="0" fontId="35" fillId="4" borderId="34" xfId="0" applyFont="1" applyFill="1" applyBorder="1" applyAlignment="1">
      <alignment horizontal="center" textRotation="90" wrapText="1"/>
    </xf>
    <xf numFmtId="9" fontId="25" fillId="6" borderId="1" xfId="1" applyNumberFormat="1" applyFont="1" applyFill="1" applyBorder="1" applyAlignment="1">
      <alignment horizontal="center" vertical="center"/>
    </xf>
    <xf numFmtId="0" fontId="34" fillId="2" borderId="37" xfId="0" applyFont="1" applyFill="1" applyBorder="1"/>
    <xf numFmtId="0" fontId="35" fillId="2" borderId="0" xfId="0" applyFont="1" applyFill="1" applyBorder="1" applyAlignment="1">
      <alignment horizontal="center" textRotation="90"/>
    </xf>
    <xf numFmtId="0" fontId="26" fillId="2" borderId="0" xfId="0" applyFont="1" applyFill="1" applyBorder="1"/>
    <xf numFmtId="0" fontId="20" fillId="2" borderId="58" xfId="0" applyFont="1" applyFill="1" applyBorder="1"/>
    <xf numFmtId="0" fontId="21" fillId="2" borderId="5" xfId="0" applyFont="1" applyFill="1" applyBorder="1"/>
    <xf numFmtId="0" fontId="26" fillId="2" borderId="58" xfId="0" applyFont="1" applyFill="1" applyBorder="1"/>
    <xf numFmtId="0" fontId="20" fillId="2" borderId="46" xfId="0" applyFont="1" applyFill="1" applyBorder="1"/>
    <xf numFmtId="0" fontId="2" fillId="2" borderId="0" xfId="0" applyFont="1" applyFill="1" applyBorder="1"/>
    <xf numFmtId="9" fontId="36" fillId="7" borderId="4" xfId="0" applyNumberFormat="1" applyFont="1" applyFill="1" applyBorder="1" applyAlignment="1">
      <alignment horizontal="center" vertical="center"/>
    </xf>
    <xf numFmtId="0" fontId="6" fillId="3" borderId="24" xfId="0" applyFont="1" applyFill="1" applyBorder="1" applyAlignment="1">
      <alignment horizontal="center" vertical="center" textRotation="90"/>
    </xf>
    <xf numFmtId="0" fontId="6" fillId="3" borderId="34" xfId="0" applyFont="1" applyFill="1" applyBorder="1" applyAlignment="1">
      <alignment horizontal="center" vertical="center" textRotation="90"/>
    </xf>
    <xf numFmtId="0" fontId="6" fillId="3" borderId="32" xfId="0" applyFont="1" applyFill="1" applyBorder="1" applyAlignment="1">
      <alignment horizontal="center" vertical="center" textRotation="90"/>
    </xf>
    <xf numFmtId="2" fontId="33" fillId="4" borderId="37" xfId="0" applyNumberFormat="1" applyFont="1" applyFill="1" applyBorder="1" applyAlignment="1">
      <alignment horizontal="center"/>
    </xf>
    <xf numFmtId="2" fontId="33" fillId="4" borderId="35" xfId="0" applyNumberFormat="1" applyFont="1" applyFill="1" applyBorder="1" applyAlignment="1">
      <alignment horizontal="center"/>
    </xf>
    <xf numFmtId="2" fontId="33" fillId="4" borderId="38" xfId="0" applyNumberFormat="1" applyFont="1" applyFill="1" applyBorder="1" applyAlignment="1">
      <alignment horizontal="center"/>
    </xf>
    <xf numFmtId="0" fontId="33" fillId="7" borderId="37" xfId="0" applyFont="1" applyFill="1" applyBorder="1" applyAlignment="1">
      <alignment horizontal="center"/>
    </xf>
    <xf numFmtId="0" fontId="33" fillId="7" borderId="35" xfId="0" applyFont="1" applyFill="1" applyBorder="1" applyAlignment="1">
      <alignment horizontal="center"/>
    </xf>
    <xf numFmtId="0" fontId="31" fillId="4" borderId="47" xfId="0" applyFont="1" applyFill="1" applyBorder="1" applyAlignment="1">
      <alignment horizontal="center" vertical="center" wrapText="1"/>
    </xf>
    <xf numFmtId="0" fontId="31" fillId="4" borderId="0" xfId="0" applyFont="1" applyFill="1" applyBorder="1" applyAlignment="1">
      <alignment horizontal="center" vertical="center" wrapText="1"/>
    </xf>
    <xf numFmtId="0" fontId="10" fillId="8" borderId="48" xfId="0" applyFont="1" applyFill="1" applyBorder="1" applyAlignment="1">
      <alignment horizontal="right" vertical="center" wrapText="1"/>
    </xf>
    <xf numFmtId="0" fontId="10" fillId="8" borderId="46" xfId="0" applyFont="1" applyFill="1" applyBorder="1" applyAlignment="1">
      <alignment horizontal="right" vertical="center" wrapText="1"/>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0" fillId="0" borderId="19" xfId="0" applyBorder="1" applyAlignment="1">
      <alignment horizontal="left" vertical="center" wrapText="1"/>
    </xf>
    <xf numFmtId="0" fontId="0" fillId="0" borderId="0" xfId="0" applyBorder="1" applyAlignment="1">
      <alignment horizontal="left" vertical="center" wrapText="1"/>
    </xf>
    <xf numFmtId="0" fontId="0" fillId="0" borderId="12"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0" fillId="0" borderId="19" xfId="0" applyFill="1" applyBorder="1" applyAlignment="1">
      <alignment horizontal="left" vertical="center" wrapText="1"/>
    </xf>
    <xf numFmtId="0" fontId="0" fillId="0" borderId="0" xfId="0" applyFill="1" applyBorder="1" applyAlignment="1">
      <alignment horizontal="left" vertical="center" wrapText="1"/>
    </xf>
    <xf numFmtId="0" fontId="0" fillId="0" borderId="12" xfId="0" applyFill="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719500"/>
      <color rgb="FFBED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04"/>
  <sheetViews>
    <sheetView tabSelected="1" zoomScale="85" zoomScaleNormal="85" workbookViewId="0">
      <pane xSplit="4" ySplit="2" topLeftCell="E3" activePane="bottomRight" state="frozen"/>
      <selection pane="topRight" activeCell="C1" sqref="C1"/>
      <selection pane="bottomLeft" activeCell="A4" sqref="A4"/>
      <selection pane="bottomRight" activeCell="D6" sqref="D6"/>
    </sheetView>
  </sheetViews>
  <sheetFormatPr defaultRowHeight="15"/>
  <cols>
    <col min="1" max="1" width="5" style="37" bestFit="1" customWidth="1"/>
    <col min="2" max="2" width="5" style="36" bestFit="1" customWidth="1"/>
    <col min="3" max="3" width="5.140625" bestFit="1" customWidth="1"/>
    <col min="4" max="4" width="53" customWidth="1"/>
    <col min="5" max="5" width="1.7109375" style="5" customWidth="1"/>
    <col min="6" max="6" width="5.5703125" style="33" bestFit="1" customWidth="1"/>
    <col min="7" max="7" width="3.7109375" style="33" bestFit="1" customWidth="1"/>
    <col min="8" max="8" width="6.140625" style="34" bestFit="1" customWidth="1"/>
    <col min="9" max="9" width="5.5703125" bestFit="1" customWidth="1"/>
    <col min="10" max="10" width="4.5703125" style="33" bestFit="1" customWidth="1"/>
    <col min="11" max="11" width="6.5703125" style="34" bestFit="1" customWidth="1"/>
    <col min="12" max="12" width="3.7109375" style="2" hidden="1" customWidth="1"/>
    <col min="13" max="13" width="1.5703125" style="5" customWidth="1"/>
    <col min="14" max="14" width="5.5703125" style="33" bestFit="1" customWidth="1"/>
    <col min="15" max="15" width="3.7109375" style="33" bestFit="1" customWidth="1"/>
    <col min="16" max="16" width="6.140625" style="34" bestFit="1" customWidth="1"/>
    <col min="17" max="18" width="5.5703125" bestFit="1" customWidth="1"/>
    <col min="19" max="19" width="9.42578125" style="34" bestFit="1" customWidth="1"/>
    <col min="20" max="20" width="1.7109375" style="5" hidden="1" customWidth="1"/>
    <col min="21" max="21" width="1.5703125" style="5" customWidth="1"/>
    <col min="22" max="22" width="5.5703125" style="33" bestFit="1" customWidth="1"/>
    <col min="23" max="23" width="3.7109375" style="33" bestFit="1" customWidth="1"/>
    <col min="24" max="24" width="6.140625" style="34" bestFit="1" customWidth="1"/>
    <col min="25" max="26" width="5.5703125" bestFit="1" customWidth="1"/>
    <col min="27" max="27" width="9.42578125" style="34" bestFit="1" customWidth="1"/>
    <col min="28" max="28" width="1.7109375" style="5" hidden="1" customWidth="1"/>
    <col min="29" max="29" width="1.7109375" style="5" customWidth="1"/>
    <col min="30" max="30" width="6.7109375" style="88" bestFit="1" customWidth="1"/>
    <col min="31" max="31" width="3.7109375" style="88" bestFit="1" customWidth="1"/>
    <col min="32" max="32" width="6.140625" style="89" bestFit="1" customWidth="1"/>
    <col min="33" max="33" width="6.5703125" style="53" bestFit="1" customWidth="1"/>
    <col min="34" max="34" width="5.5703125" style="53" bestFit="1" customWidth="1"/>
    <col min="35" max="35" width="9.42578125" style="89" bestFit="1" customWidth="1"/>
    <col min="36" max="36" width="1.7109375" style="90" hidden="1" customWidth="1"/>
    <col min="37" max="37" width="1.7109375" style="5" customWidth="1"/>
    <col min="38" max="38" width="9.42578125" style="91" bestFit="1" customWidth="1"/>
    <col min="39" max="39" width="6.85546875" style="92" bestFit="1" customWidth="1"/>
    <col min="40" max="40" width="4.28515625" style="93" bestFit="1" customWidth="1"/>
    <col min="41" max="41" width="12.28515625" style="88" bestFit="1" customWidth="1"/>
    <col min="42" max="43" width="6.5703125" style="93" bestFit="1" customWidth="1"/>
    <col min="44" max="44" width="3.7109375" style="93" bestFit="1" customWidth="1"/>
    <col min="45" max="45" width="6.5703125" style="93" bestFit="1" customWidth="1"/>
    <col min="46" max="46" width="3.7109375" style="53" bestFit="1" customWidth="1"/>
  </cols>
  <sheetData>
    <row r="1" spans="1:46" ht="26.25" customHeight="1" thickTop="1" thickBot="1">
      <c r="B1" s="52"/>
      <c r="C1" s="53"/>
      <c r="D1" s="276" t="s">
        <v>247</v>
      </c>
      <c r="E1" s="54"/>
      <c r="F1" s="274" t="s">
        <v>248</v>
      </c>
      <c r="G1" s="275"/>
      <c r="H1" s="275"/>
      <c r="I1" s="275"/>
      <c r="J1" s="275"/>
      <c r="K1" s="275"/>
      <c r="L1" s="243"/>
      <c r="M1" s="244"/>
      <c r="N1" s="274" t="s">
        <v>249</v>
      </c>
      <c r="O1" s="275"/>
      <c r="P1" s="275"/>
      <c r="Q1" s="275"/>
      <c r="R1" s="275"/>
      <c r="S1" s="275"/>
      <c r="T1" s="244"/>
      <c r="U1" s="244"/>
      <c r="V1" s="274" t="s">
        <v>250</v>
      </c>
      <c r="W1" s="275"/>
      <c r="X1" s="275"/>
      <c r="Y1" s="275"/>
      <c r="Z1" s="275"/>
      <c r="AA1" s="275"/>
      <c r="AB1" s="244"/>
      <c r="AC1" s="259"/>
      <c r="AD1" s="274" t="s">
        <v>251</v>
      </c>
      <c r="AE1" s="275"/>
      <c r="AF1" s="275"/>
      <c r="AG1" s="275"/>
      <c r="AH1" s="275"/>
      <c r="AI1" s="275"/>
      <c r="AJ1" s="244"/>
      <c r="AK1" s="259"/>
      <c r="AL1" s="271" t="s">
        <v>0</v>
      </c>
      <c r="AM1" s="272"/>
      <c r="AN1" s="272"/>
      <c r="AO1" s="272"/>
      <c r="AP1" s="272"/>
      <c r="AQ1" s="272"/>
      <c r="AR1" s="272"/>
      <c r="AS1" s="272"/>
      <c r="AT1" s="273"/>
    </row>
    <row r="2" spans="1:46" ht="109.5" customHeight="1" thickTop="1" thickBot="1">
      <c r="A2" s="35" t="s">
        <v>1</v>
      </c>
      <c r="B2" s="239" t="s">
        <v>2</v>
      </c>
      <c r="C2" s="53"/>
      <c r="D2" s="277"/>
      <c r="E2" s="55"/>
      <c r="F2" s="245" t="s">
        <v>3</v>
      </c>
      <c r="G2" s="246" t="s">
        <v>4</v>
      </c>
      <c r="H2" s="247" t="s">
        <v>5</v>
      </c>
      <c r="I2" s="248" t="s">
        <v>6</v>
      </c>
      <c r="J2" s="249" t="s">
        <v>7</v>
      </c>
      <c r="K2" s="247" t="s">
        <v>8</v>
      </c>
      <c r="L2" s="250" t="s">
        <v>9</v>
      </c>
      <c r="M2" s="251"/>
      <c r="N2" s="245" t="s">
        <v>3</v>
      </c>
      <c r="O2" s="246" t="s">
        <v>4</v>
      </c>
      <c r="P2" s="247" t="s">
        <v>5</v>
      </c>
      <c r="Q2" s="248" t="s">
        <v>6</v>
      </c>
      <c r="R2" s="252" t="s">
        <v>7</v>
      </c>
      <c r="S2" s="247" t="s">
        <v>8</v>
      </c>
      <c r="T2" s="251"/>
      <c r="U2" s="251"/>
      <c r="V2" s="245" t="s">
        <v>10</v>
      </c>
      <c r="W2" s="246" t="s">
        <v>4</v>
      </c>
      <c r="X2" s="247" t="s">
        <v>5</v>
      </c>
      <c r="Y2" s="248" t="s">
        <v>6</v>
      </c>
      <c r="Z2" s="252" t="s">
        <v>7</v>
      </c>
      <c r="AA2" s="247" t="s">
        <v>8</v>
      </c>
      <c r="AB2" s="251"/>
      <c r="AC2" s="260"/>
      <c r="AD2" s="245" t="s">
        <v>3</v>
      </c>
      <c r="AE2" s="246" t="s">
        <v>4</v>
      </c>
      <c r="AF2" s="247" t="s">
        <v>5</v>
      </c>
      <c r="AG2" s="248" t="s">
        <v>6</v>
      </c>
      <c r="AH2" s="252" t="s">
        <v>7</v>
      </c>
      <c r="AI2" s="247" t="s">
        <v>8</v>
      </c>
      <c r="AJ2" s="251"/>
      <c r="AK2" s="260"/>
      <c r="AL2" s="253" t="s">
        <v>11</v>
      </c>
      <c r="AM2" s="254" t="s">
        <v>12</v>
      </c>
      <c r="AN2" s="250" t="s">
        <v>13</v>
      </c>
      <c r="AO2" s="255" t="s">
        <v>14</v>
      </c>
      <c r="AP2" s="256" t="s">
        <v>15</v>
      </c>
      <c r="AQ2" s="256" t="s">
        <v>16</v>
      </c>
      <c r="AR2" s="256" t="s">
        <v>17</v>
      </c>
      <c r="AS2" s="257" t="s">
        <v>18</v>
      </c>
      <c r="AT2" s="257" t="s">
        <v>19</v>
      </c>
    </row>
    <row r="3" spans="1:46" ht="34.5" hidden="1" customHeight="1" thickBot="1">
      <c r="B3" s="56"/>
      <c r="C3" s="278" t="s">
        <v>20</v>
      </c>
      <c r="D3" s="279"/>
      <c r="E3" s="57"/>
      <c r="F3" s="58"/>
      <c r="G3" s="58"/>
      <c r="H3" s="59"/>
      <c r="I3" s="60"/>
      <c r="J3" s="58"/>
      <c r="K3" s="61"/>
      <c r="L3" s="62"/>
      <c r="M3" s="57"/>
      <c r="N3" s="58"/>
      <c r="O3" s="58"/>
      <c r="P3" s="59"/>
      <c r="Q3" s="60"/>
      <c r="R3" s="60"/>
      <c r="S3" s="61"/>
      <c r="T3" s="57"/>
      <c r="U3" s="57"/>
      <c r="V3" s="58"/>
      <c r="W3" s="58"/>
      <c r="X3" s="59"/>
      <c r="Y3" s="60"/>
      <c r="Z3" s="60"/>
      <c r="AA3" s="61"/>
      <c r="AB3" s="32"/>
      <c r="AC3" s="32"/>
      <c r="AD3" s="58"/>
      <c r="AE3" s="58"/>
      <c r="AF3" s="59"/>
      <c r="AG3" s="60"/>
      <c r="AH3" s="60"/>
      <c r="AI3" s="61"/>
      <c r="AJ3" s="57"/>
      <c r="AK3" s="32"/>
      <c r="AL3" s="79"/>
      <c r="AM3" s="80"/>
      <c r="AN3" s="81"/>
      <c r="AO3" s="82"/>
      <c r="AP3" s="83"/>
      <c r="AQ3" s="83"/>
      <c r="AR3" s="83"/>
      <c r="AS3" s="60"/>
      <c r="AT3" s="84"/>
    </row>
    <row r="4" spans="1:46" ht="38.25" customHeight="1" thickTop="1" thickBot="1">
      <c r="B4" s="56"/>
      <c r="C4" s="268" t="s">
        <v>236</v>
      </c>
      <c r="D4" s="240" t="s">
        <v>237</v>
      </c>
      <c r="E4" s="57"/>
      <c r="F4" s="63"/>
      <c r="G4" s="63"/>
      <c r="H4" s="64"/>
      <c r="I4" s="65"/>
      <c r="J4" s="66"/>
      <c r="K4" s="67"/>
      <c r="L4" s="68"/>
      <c r="M4" s="57"/>
      <c r="N4" s="63"/>
      <c r="O4" s="63"/>
      <c r="P4" s="64"/>
      <c r="Q4" s="65"/>
      <c r="R4" s="69"/>
      <c r="S4" s="67" t="s">
        <v>255</v>
      </c>
      <c r="T4" s="57"/>
      <c r="U4" s="57"/>
      <c r="V4" s="63"/>
      <c r="W4" s="63"/>
      <c r="X4" s="64"/>
      <c r="Y4" s="65"/>
      <c r="Z4" s="69"/>
      <c r="AA4" s="67"/>
      <c r="AB4" s="32"/>
      <c r="AC4" s="266"/>
      <c r="AD4" s="63"/>
      <c r="AE4" s="63"/>
      <c r="AF4" s="64"/>
      <c r="AG4" s="65"/>
      <c r="AH4" s="69"/>
      <c r="AI4" s="67"/>
      <c r="AJ4" s="57"/>
      <c r="AK4" s="266"/>
      <c r="AL4" s="85"/>
      <c r="AM4" s="86"/>
      <c r="AN4" s="68"/>
      <c r="AO4" s="87"/>
      <c r="AP4" s="68"/>
      <c r="AQ4" s="68"/>
      <c r="AR4" s="68"/>
      <c r="AS4" s="68"/>
      <c r="AT4" s="68"/>
    </row>
    <row r="5" spans="1:46" ht="34.5" customHeight="1" thickTop="1">
      <c r="A5" s="37">
        <v>44</v>
      </c>
      <c r="B5" s="56">
        <v>4</v>
      </c>
      <c r="C5" s="269"/>
      <c r="D5" s="203" t="s">
        <v>21</v>
      </c>
      <c r="E5" s="57"/>
      <c r="F5" s="97">
        <v>78</v>
      </c>
      <c r="G5" s="98">
        <v>19.5</v>
      </c>
      <c r="H5" s="99">
        <v>28</v>
      </c>
      <c r="I5" s="100">
        <v>1</v>
      </c>
      <c r="J5" s="101">
        <v>0.95</v>
      </c>
      <c r="K5" s="102">
        <f>SUM(H5/B5)</f>
        <v>7</v>
      </c>
      <c r="L5" s="103"/>
      <c r="M5" s="104"/>
      <c r="N5" s="97">
        <v>91</v>
      </c>
      <c r="O5" s="98">
        <v>23</v>
      </c>
      <c r="P5" s="99">
        <v>34</v>
      </c>
      <c r="Q5" s="100">
        <v>0.98</v>
      </c>
      <c r="R5" s="101">
        <v>0.85</v>
      </c>
      <c r="S5" s="102">
        <f>SUM(P5/B5)</f>
        <v>8.5</v>
      </c>
      <c r="T5" s="104"/>
      <c r="U5" s="104"/>
      <c r="V5" s="97">
        <v>85</v>
      </c>
      <c r="W5" s="98">
        <v>21</v>
      </c>
      <c r="X5" s="99">
        <v>32.700000000000003</v>
      </c>
      <c r="Y5" s="100">
        <v>1</v>
      </c>
      <c r="Z5" s="105">
        <v>0.97</v>
      </c>
      <c r="AA5" s="102">
        <f>SUM(X5/B5)</f>
        <v>8.1750000000000007</v>
      </c>
      <c r="AB5" s="104"/>
      <c r="AC5" s="104"/>
      <c r="AD5" s="97">
        <v>89</v>
      </c>
      <c r="AE5" s="98">
        <v>21</v>
      </c>
      <c r="AF5" s="99">
        <v>34.1</v>
      </c>
      <c r="AG5" s="100">
        <v>0.98</v>
      </c>
      <c r="AH5" s="105">
        <v>0.8</v>
      </c>
      <c r="AI5" s="102">
        <f>SUM(AF5/B5)</f>
        <v>8.5250000000000004</v>
      </c>
      <c r="AJ5" s="104"/>
      <c r="AK5" s="104"/>
      <c r="AL5" s="106">
        <v>130</v>
      </c>
      <c r="AM5" s="107">
        <v>128.69999999999999</v>
      </c>
      <c r="AN5" s="108"/>
      <c r="AO5" s="109">
        <v>26</v>
      </c>
      <c r="AP5" s="110"/>
      <c r="AQ5" s="110"/>
      <c r="AR5" s="110"/>
      <c r="AS5" s="111"/>
      <c r="AT5" s="112"/>
    </row>
    <row r="6" spans="1:46" ht="24.95" customHeight="1">
      <c r="A6" s="37" t="s">
        <v>22</v>
      </c>
      <c r="B6" s="56">
        <v>2</v>
      </c>
      <c r="C6" s="269"/>
      <c r="D6" s="203" t="s">
        <v>23</v>
      </c>
      <c r="E6" s="57"/>
      <c r="F6" s="97">
        <v>41</v>
      </c>
      <c r="G6" s="113">
        <v>14.09</v>
      </c>
      <c r="H6" s="99">
        <v>13.7</v>
      </c>
      <c r="I6" s="100">
        <v>0.97560000000000002</v>
      </c>
      <c r="J6" s="101">
        <v>0.71</v>
      </c>
      <c r="K6" s="102">
        <f t="shared" ref="K6:K7" si="0">SUM(H6/B6)</f>
        <v>6.85</v>
      </c>
      <c r="L6" s="103"/>
      <c r="M6" s="104"/>
      <c r="N6" s="97">
        <v>48</v>
      </c>
      <c r="O6" s="113">
        <v>9</v>
      </c>
      <c r="P6" s="99">
        <v>14.6</v>
      </c>
      <c r="Q6" s="100">
        <v>0.97799999999999998</v>
      </c>
      <c r="R6" s="100">
        <v>0.68</v>
      </c>
      <c r="S6" s="102">
        <f t="shared" ref="S6:S7" si="1">SUM(P6/B6)</f>
        <v>7.3</v>
      </c>
      <c r="T6" s="104"/>
      <c r="U6" s="104"/>
      <c r="V6" s="97">
        <v>42</v>
      </c>
      <c r="W6" s="113">
        <v>14</v>
      </c>
      <c r="X6" s="99">
        <v>13.5</v>
      </c>
      <c r="Y6" s="100">
        <v>0.93630000000000002</v>
      </c>
      <c r="Z6" s="105">
        <v>0.85</v>
      </c>
      <c r="AA6" s="102">
        <f t="shared" ref="AA6:AA7" si="2">SUM(X6/B6)</f>
        <v>6.75</v>
      </c>
      <c r="AB6" s="104"/>
      <c r="AC6" s="104"/>
      <c r="AD6" s="97">
        <v>53</v>
      </c>
      <c r="AE6" s="113">
        <v>10</v>
      </c>
      <c r="AF6" s="99">
        <v>16.399999999999999</v>
      </c>
      <c r="AG6" s="100">
        <v>0.94</v>
      </c>
      <c r="AH6" s="105">
        <v>0.74</v>
      </c>
      <c r="AI6" s="102">
        <f t="shared" ref="AI6:AI7" si="3">SUM(AF6/B6)</f>
        <v>8.1999999999999993</v>
      </c>
      <c r="AJ6" s="104"/>
      <c r="AK6" s="104"/>
      <c r="AL6" s="106">
        <v>94</v>
      </c>
      <c r="AM6" s="107">
        <v>58.2</v>
      </c>
      <c r="AN6" s="108"/>
      <c r="AO6" s="109">
        <v>71</v>
      </c>
      <c r="AP6" s="110"/>
      <c r="AQ6" s="110"/>
      <c r="AR6" s="110"/>
      <c r="AS6" s="114"/>
      <c r="AT6" s="112"/>
    </row>
    <row r="7" spans="1:46" ht="24.95" customHeight="1">
      <c r="A7" s="37">
        <v>51</v>
      </c>
      <c r="B7" s="56">
        <v>2</v>
      </c>
      <c r="C7" s="269"/>
      <c r="D7" s="203" t="s">
        <v>26</v>
      </c>
      <c r="E7" s="57"/>
      <c r="F7" s="97">
        <v>35</v>
      </c>
      <c r="G7" s="113">
        <v>3.17</v>
      </c>
      <c r="H7" s="99">
        <v>8.1999999999999993</v>
      </c>
      <c r="I7" s="100">
        <v>0.96730000000000005</v>
      </c>
      <c r="J7" s="101">
        <v>0.64</v>
      </c>
      <c r="K7" s="102">
        <f t="shared" si="0"/>
        <v>4.0999999999999996</v>
      </c>
      <c r="L7" s="103"/>
      <c r="M7" s="104"/>
      <c r="N7" s="97">
        <v>50</v>
      </c>
      <c r="O7" s="113">
        <v>5</v>
      </c>
      <c r="P7" s="99">
        <v>11.5</v>
      </c>
      <c r="Q7" s="100">
        <v>0.97699999999999998</v>
      </c>
      <c r="R7" s="105">
        <v>0.83</v>
      </c>
      <c r="S7" s="102">
        <f t="shared" si="1"/>
        <v>5.75</v>
      </c>
      <c r="T7" s="104"/>
      <c r="U7" s="104"/>
      <c r="V7" s="97">
        <v>49</v>
      </c>
      <c r="W7" s="113">
        <v>4</v>
      </c>
      <c r="X7" s="99">
        <v>10.3</v>
      </c>
      <c r="Y7" s="100">
        <v>0.95350000000000001</v>
      </c>
      <c r="Z7" s="105">
        <v>0.74</v>
      </c>
      <c r="AA7" s="102">
        <f t="shared" si="2"/>
        <v>5.15</v>
      </c>
      <c r="AB7" s="104"/>
      <c r="AC7" s="104"/>
      <c r="AD7" s="97">
        <v>53</v>
      </c>
      <c r="AE7" s="113">
        <v>4</v>
      </c>
      <c r="AF7" s="99">
        <v>9.6</v>
      </c>
      <c r="AG7" s="100">
        <v>0.98</v>
      </c>
      <c r="AH7" s="105">
        <v>0.77</v>
      </c>
      <c r="AI7" s="102">
        <f t="shared" si="3"/>
        <v>4.8</v>
      </c>
      <c r="AJ7" s="104"/>
      <c r="AK7" s="104"/>
      <c r="AL7" s="106">
        <v>82</v>
      </c>
      <c r="AM7" s="107">
        <v>39.6</v>
      </c>
      <c r="AN7" s="108"/>
      <c r="AO7" s="109">
        <v>18</v>
      </c>
      <c r="AP7" s="110"/>
      <c r="AQ7" s="110"/>
      <c r="AR7" s="110"/>
      <c r="AS7" s="114"/>
      <c r="AT7" s="112"/>
    </row>
    <row r="8" spans="1:46" s="46" customFormat="1" ht="24.95" customHeight="1">
      <c r="A8" s="45"/>
      <c r="B8" s="70"/>
      <c r="C8" s="269"/>
      <c r="D8" s="204" t="s">
        <v>28</v>
      </c>
      <c r="E8" s="71"/>
      <c r="F8" s="115">
        <f>SUM(F5:F7)</f>
        <v>154</v>
      </c>
      <c r="G8" s="115" t="s">
        <v>252</v>
      </c>
      <c r="H8" s="116">
        <f>SUM(H5:H7)</f>
        <v>49.900000000000006</v>
      </c>
      <c r="I8" s="115" t="s">
        <v>252</v>
      </c>
      <c r="J8" s="117" t="s">
        <v>252</v>
      </c>
      <c r="K8" s="115" t="s">
        <v>252</v>
      </c>
      <c r="L8" s="118"/>
      <c r="M8" s="119"/>
      <c r="N8" s="115">
        <f>SUM(N5+N6+N7)</f>
        <v>189</v>
      </c>
      <c r="O8" s="115" t="s">
        <v>252</v>
      </c>
      <c r="P8" s="116">
        <f>SUM(P5:P7)</f>
        <v>60.1</v>
      </c>
      <c r="Q8" s="115" t="s">
        <v>252</v>
      </c>
      <c r="R8" s="117" t="s">
        <v>252</v>
      </c>
      <c r="S8" s="115" t="s">
        <v>252</v>
      </c>
      <c r="T8" s="119"/>
      <c r="U8" s="119"/>
      <c r="V8" s="115">
        <f>SUM(V5+V6+V7)</f>
        <v>176</v>
      </c>
      <c r="W8" s="115" t="s">
        <v>252</v>
      </c>
      <c r="X8" s="116">
        <f>SUM(X5:X7)</f>
        <v>56.5</v>
      </c>
      <c r="Y8" s="115" t="s">
        <v>252</v>
      </c>
      <c r="Z8" s="117" t="s">
        <v>252</v>
      </c>
      <c r="AA8" s="115" t="s">
        <v>252</v>
      </c>
      <c r="AB8" s="119"/>
      <c r="AC8" s="119"/>
      <c r="AD8" s="116">
        <f>SUM(AD5:AD7)</f>
        <v>195</v>
      </c>
      <c r="AE8" s="115"/>
      <c r="AF8" s="116">
        <f>SUM(AF5:AF7)</f>
        <v>60.1</v>
      </c>
      <c r="AG8" s="115"/>
      <c r="AH8" s="117"/>
      <c r="AI8" s="115"/>
      <c r="AJ8" s="119"/>
      <c r="AK8" s="119"/>
      <c r="AL8" s="120">
        <f>SUM(AL5:AL7)</f>
        <v>306</v>
      </c>
      <c r="AM8" s="121">
        <f>SUM(AM5:AM7)</f>
        <v>226.49999999999997</v>
      </c>
      <c r="AN8" s="122"/>
      <c r="AO8" s="123">
        <f>SUM(AO5:AO7)</f>
        <v>115</v>
      </c>
      <c r="AP8" s="123"/>
      <c r="AQ8" s="123"/>
      <c r="AR8" s="123"/>
      <c r="AS8" s="115"/>
      <c r="AT8" s="124"/>
    </row>
    <row r="9" spans="1:46" s="3" customFormat="1" ht="24.95" customHeight="1">
      <c r="A9" s="38"/>
      <c r="B9" s="72"/>
      <c r="C9" s="269"/>
      <c r="D9" s="94"/>
      <c r="E9" s="73"/>
      <c r="F9" s="125"/>
      <c r="G9" s="126"/>
      <c r="H9" s="127"/>
      <c r="I9" s="128"/>
      <c r="J9" s="125"/>
      <c r="K9" s="129"/>
      <c r="L9" s="130"/>
      <c r="M9" s="131"/>
      <c r="N9" s="125"/>
      <c r="O9" s="126"/>
      <c r="P9" s="127"/>
      <c r="Q9" s="128"/>
      <c r="R9" s="128"/>
      <c r="S9" s="129"/>
      <c r="T9" s="131"/>
      <c r="U9" s="131"/>
      <c r="V9" s="125"/>
      <c r="W9" s="126"/>
      <c r="X9" s="127"/>
      <c r="Y9" s="128"/>
      <c r="Z9" s="128"/>
      <c r="AA9" s="129"/>
      <c r="AB9" s="131"/>
      <c r="AC9" s="131"/>
      <c r="AD9" s="125"/>
      <c r="AE9" s="126"/>
      <c r="AF9" s="127"/>
      <c r="AG9" s="128"/>
      <c r="AH9" s="128"/>
      <c r="AI9" s="129"/>
      <c r="AJ9" s="131"/>
      <c r="AK9" s="131"/>
      <c r="AL9" s="132"/>
      <c r="AM9" s="127"/>
      <c r="AN9" s="128"/>
      <c r="AO9" s="126"/>
      <c r="AP9" s="133"/>
      <c r="AQ9" s="133"/>
      <c r="AR9" s="133"/>
      <c r="AS9" s="133"/>
      <c r="AT9" s="134"/>
    </row>
    <row r="10" spans="1:46" ht="40.5" customHeight="1" thickBot="1">
      <c r="B10" s="56"/>
      <c r="C10" s="269"/>
      <c r="D10" s="241" t="s">
        <v>238</v>
      </c>
      <c r="E10" s="57"/>
      <c r="F10" s="135"/>
      <c r="G10" s="135"/>
      <c r="H10" s="136"/>
      <c r="I10" s="137"/>
      <c r="J10" s="135"/>
      <c r="K10" s="136"/>
      <c r="L10" s="138"/>
      <c r="M10" s="104"/>
      <c r="N10" s="135"/>
      <c r="O10" s="135"/>
      <c r="P10" s="136"/>
      <c r="Q10" s="137"/>
      <c r="R10" s="137"/>
      <c r="S10" s="136"/>
      <c r="T10" s="104"/>
      <c r="U10" s="104"/>
      <c r="V10" s="135"/>
      <c r="W10" s="135"/>
      <c r="X10" s="136"/>
      <c r="Y10" s="137"/>
      <c r="Z10" s="137"/>
      <c r="AA10" s="136"/>
      <c r="AB10" s="104"/>
      <c r="AC10" s="261"/>
      <c r="AD10" s="135"/>
      <c r="AE10" s="135"/>
      <c r="AF10" s="136"/>
      <c r="AG10" s="137"/>
      <c r="AH10" s="137"/>
      <c r="AI10" s="136"/>
      <c r="AJ10" s="104"/>
      <c r="AK10" s="261"/>
      <c r="AL10" s="139"/>
      <c r="AM10" s="140"/>
      <c r="AN10" s="141"/>
      <c r="AO10" s="141"/>
      <c r="AP10" s="142"/>
      <c r="AQ10" s="142"/>
      <c r="AR10" s="142"/>
      <c r="AS10" s="143"/>
      <c r="AT10" s="144"/>
    </row>
    <row r="11" spans="1:46" ht="29.25" customHeight="1">
      <c r="A11" s="39" t="s">
        <v>232</v>
      </c>
      <c r="B11" s="56">
        <v>2</v>
      </c>
      <c r="C11" s="269"/>
      <c r="D11" s="205" t="s">
        <v>32</v>
      </c>
      <c r="E11" s="74"/>
      <c r="F11" s="97">
        <v>39</v>
      </c>
      <c r="G11" s="98">
        <v>6.52</v>
      </c>
      <c r="H11" s="99">
        <v>15.1</v>
      </c>
      <c r="I11" s="100">
        <v>1</v>
      </c>
      <c r="J11" s="101">
        <v>0.59</v>
      </c>
      <c r="K11" s="99">
        <f>SUM(H11/B11)</f>
        <v>7.55</v>
      </c>
      <c r="L11" s="145"/>
      <c r="M11" s="146"/>
      <c r="N11" s="97">
        <v>68</v>
      </c>
      <c r="O11" s="153" t="s">
        <v>254</v>
      </c>
      <c r="P11" s="99">
        <v>22</v>
      </c>
      <c r="Q11" s="100">
        <v>0.91900000000000004</v>
      </c>
      <c r="R11" s="105">
        <v>0.95</v>
      </c>
      <c r="S11" s="99">
        <f>SUM(P11/B11)</f>
        <v>11</v>
      </c>
      <c r="T11" s="146"/>
      <c r="U11" s="146"/>
      <c r="V11" s="97">
        <v>59</v>
      </c>
      <c r="W11" s="153" t="s">
        <v>256</v>
      </c>
      <c r="X11" s="99">
        <v>20.100000000000001</v>
      </c>
      <c r="Y11" s="100">
        <v>0.92100000000000004</v>
      </c>
      <c r="Z11" s="105">
        <v>0.75</v>
      </c>
      <c r="AA11" s="99">
        <f>SUM(X11/B11)</f>
        <v>10.050000000000001</v>
      </c>
      <c r="AB11" s="146"/>
      <c r="AC11" s="146"/>
      <c r="AD11" s="97">
        <v>65</v>
      </c>
      <c r="AE11" s="153" t="s">
        <v>254</v>
      </c>
      <c r="AF11" s="99">
        <v>19.899999999999999</v>
      </c>
      <c r="AG11" s="100">
        <v>0.91</v>
      </c>
      <c r="AH11" s="105">
        <v>0.61</v>
      </c>
      <c r="AI11" s="102">
        <f t="shared" ref="AI11:AI18" si="4">SUM(AF11/B11)</f>
        <v>9.9499999999999993</v>
      </c>
      <c r="AJ11" s="146"/>
      <c r="AK11" s="146"/>
      <c r="AL11" s="147">
        <v>135</v>
      </c>
      <c r="AM11" s="148">
        <v>63.8</v>
      </c>
      <c r="AN11" s="149"/>
      <c r="AO11" s="150">
        <v>12</v>
      </c>
      <c r="AP11" s="149"/>
      <c r="AQ11" s="149"/>
      <c r="AR11" s="149"/>
      <c r="AS11" s="151"/>
      <c r="AT11" s="152"/>
    </row>
    <row r="12" spans="1:46" ht="30.75" customHeight="1">
      <c r="A12" s="37" t="s">
        <v>35</v>
      </c>
      <c r="B12" s="56">
        <v>4</v>
      </c>
      <c r="C12" s="269"/>
      <c r="D12" s="205" t="s">
        <v>36</v>
      </c>
      <c r="E12" s="74"/>
      <c r="F12" s="97">
        <v>54</v>
      </c>
      <c r="G12" s="98">
        <v>12</v>
      </c>
      <c r="H12" s="99">
        <v>21.5</v>
      </c>
      <c r="I12" s="100">
        <v>0.98609999999999998</v>
      </c>
      <c r="J12" s="101">
        <v>0.77</v>
      </c>
      <c r="K12" s="99">
        <f t="shared" ref="K12:K18" si="5">SUM(H12/B12)</f>
        <v>5.375</v>
      </c>
      <c r="L12" s="154"/>
      <c r="M12" s="146"/>
      <c r="N12" s="97">
        <v>52</v>
      </c>
      <c r="O12" s="98">
        <v>12</v>
      </c>
      <c r="P12" s="99">
        <v>21.6</v>
      </c>
      <c r="Q12" s="100">
        <v>0.96099999999999997</v>
      </c>
      <c r="R12" s="105">
        <v>0.89</v>
      </c>
      <c r="S12" s="99">
        <f t="shared" ref="S12:S18" si="6">SUM(P12/B12)</f>
        <v>5.4</v>
      </c>
      <c r="T12" s="146"/>
      <c r="U12" s="146"/>
      <c r="V12" s="97">
        <v>74</v>
      </c>
      <c r="W12" s="98">
        <v>18</v>
      </c>
      <c r="X12" s="99">
        <v>31.8</v>
      </c>
      <c r="Y12" s="100">
        <v>0.95</v>
      </c>
      <c r="Z12" s="105">
        <v>0.94</v>
      </c>
      <c r="AA12" s="99">
        <f t="shared" ref="AA12:AA18" si="7">SUM(X12/B12)</f>
        <v>7.95</v>
      </c>
      <c r="AB12" s="146"/>
      <c r="AC12" s="146"/>
      <c r="AD12" s="97">
        <v>63</v>
      </c>
      <c r="AE12" s="98">
        <v>13</v>
      </c>
      <c r="AF12" s="99">
        <v>26</v>
      </c>
      <c r="AG12" s="100">
        <v>0.98</v>
      </c>
      <c r="AH12" s="105">
        <v>0.77</v>
      </c>
      <c r="AI12" s="102">
        <f t="shared" si="4"/>
        <v>6.5</v>
      </c>
      <c r="AJ12" s="146"/>
      <c r="AK12" s="146"/>
      <c r="AL12" s="155">
        <v>108</v>
      </c>
      <c r="AM12" s="148">
        <v>100.8</v>
      </c>
      <c r="AN12" s="108"/>
      <c r="AO12" s="109">
        <v>42</v>
      </c>
      <c r="AP12" s="108"/>
      <c r="AQ12" s="108"/>
      <c r="AR12" s="108"/>
      <c r="AS12" s="111"/>
      <c r="AT12" s="112"/>
    </row>
    <row r="13" spans="1:46" ht="24.95" customHeight="1">
      <c r="A13" s="37" t="s">
        <v>38</v>
      </c>
      <c r="B13" s="56">
        <v>1</v>
      </c>
      <c r="C13" s="269"/>
      <c r="D13" s="205" t="s">
        <v>39</v>
      </c>
      <c r="E13" s="74"/>
      <c r="F13" s="97">
        <v>17</v>
      </c>
      <c r="G13" s="98">
        <v>4.1500000000000004</v>
      </c>
      <c r="H13" s="99">
        <v>7.6</v>
      </c>
      <c r="I13" s="100">
        <v>1</v>
      </c>
      <c r="J13" s="101">
        <v>0.6</v>
      </c>
      <c r="K13" s="99">
        <f t="shared" si="5"/>
        <v>7.6</v>
      </c>
      <c r="L13" s="154"/>
      <c r="M13" s="146"/>
      <c r="N13" s="97">
        <v>24</v>
      </c>
      <c r="O13" s="98">
        <v>5</v>
      </c>
      <c r="P13" s="99">
        <v>7.9</v>
      </c>
      <c r="Q13" s="100">
        <v>1</v>
      </c>
      <c r="R13" s="105">
        <v>0.88</v>
      </c>
      <c r="S13" s="99">
        <f t="shared" si="6"/>
        <v>7.9</v>
      </c>
      <c r="T13" s="146"/>
      <c r="U13" s="146"/>
      <c r="V13" s="97">
        <v>27</v>
      </c>
      <c r="W13" s="98">
        <v>5</v>
      </c>
      <c r="X13" s="99">
        <v>8.9</v>
      </c>
      <c r="Y13" s="100">
        <v>0.96550000000000002</v>
      </c>
      <c r="Z13" s="105">
        <v>0.92</v>
      </c>
      <c r="AA13" s="99">
        <f t="shared" si="7"/>
        <v>8.9</v>
      </c>
      <c r="AB13" s="146"/>
      <c r="AC13" s="146"/>
      <c r="AD13" s="97">
        <v>20</v>
      </c>
      <c r="AE13" s="98">
        <v>5</v>
      </c>
      <c r="AF13" s="99">
        <v>6.1</v>
      </c>
      <c r="AG13" s="100">
        <v>0.98</v>
      </c>
      <c r="AH13" s="105">
        <v>0.59</v>
      </c>
      <c r="AI13" s="102">
        <f t="shared" si="4"/>
        <v>6.1</v>
      </c>
      <c r="AJ13" s="146"/>
      <c r="AK13" s="146"/>
      <c r="AL13" s="155">
        <v>39</v>
      </c>
      <c r="AM13" s="148">
        <v>30.5</v>
      </c>
      <c r="AN13" s="108"/>
      <c r="AO13" s="156">
        <v>19</v>
      </c>
      <c r="AP13" s="157"/>
      <c r="AQ13" s="157"/>
      <c r="AR13" s="157"/>
      <c r="AS13" s="111"/>
      <c r="AT13" s="112"/>
    </row>
    <row r="14" spans="1:46" ht="24.95" customHeight="1">
      <c r="A14" s="37" t="s">
        <v>41</v>
      </c>
      <c r="B14" s="56">
        <v>3</v>
      </c>
      <c r="C14" s="269"/>
      <c r="D14" s="205" t="s">
        <v>42</v>
      </c>
      <c r="E14" s="74"/>
      <c r="F14" s="97">
        <v>43</v>
      </c>
      <c r="G14" s="98">
        <v>12.14</v>
      </c>
      <c r="H14" s="99">
        <v>21</v>
      </c>
      <c r="I14" s="100">
        <v>1</v>
      </c>
      <c r="J14" s="101">
        <v>0.86</v>
      </c>
      <c r="K14" s="99">
        <f t="shared" si="5"/>
        <v>7</v>
      </c>
      <c r="L14" s="154"/>
      <c r="M14" s="146"/>
      <c r="N14" s="97">
        <v>43</v>
      </c>
      <c r="O14" s="98">
        <v>14</v>
      </c>
      <c r="P14" s="99">
        <v>19</v>
      </c>
      <c r="Q14" s="100">
        <v>0.97599999999999998</v>
      </c>
      <c r="R14" s="105">
        <v>0.6</v>
      </c>
      <c r="S14" s="99">
        <f t="shared" si="6"/>
        <v>6.333333333333333</v>
      </c>
      <c r="T14" s="146"/>
      <c r="U14" s="146"/>
      <c r="V14" s="97">
        <v>28</v>
      </c>
      <c r="W14" s="98">
        <v>15</v>
      </c>
      <c r="X14" s="99">
        <v>12.5</v>
      </c>
      <c r="Y14" s="100">
        <v>1</v>
      </c>
      <c r="Z14" s="105">
        <v>0.72</v>
      </c>
      <c r="AA14" s="99">
        <f t="shared" si="7"/>
        <v>4.166666666666667</v>
      </c>
      <c r="AB14" s="146"/>
      <c r="AC14" s="146"/>
      <c r="AD14" s="97">
        <v>35</v>
      </c>
      <c r="AE14" s="98">
        <v>12</v>
      </c>
      <c r="AF14" s="99">
        <v>15.7</v>
      </c>
      <c r="AG14" s="100">
        <v>0.96</v>
      </c>
      <c r="AH14" s="105">
        <v>0.68</v>
      </c>
      <c r="AI14" s="102">
        <f t="shared" si="4"/>
        <v>5.2333333333333334</v>
      </c>
      <c r="AJ14" s="146"/>
      <c r="AK14" s="146"/>
      <c r="AL14" s="155">
        <v>79</v>
      </c>
      <c r="AM14" s="148">
        <v>69.2</v>
      </c>
      <c r="AN14" s="108"/>
      <c r="AO14" s="109">
        <v>30</v>
      </c>
      <c r="AP14" s="108"/>
      <c r="AQ14" s="108"/>
      <c r="AR14" s="108"/>
      <c r="AS14" s="111"/>
      <c r="AT14" s="112"/>
    </row>
    <row r="15" spans="1:46" ht="24.95" customHeight="1">
      <c r="A15" s="37" t="s">
        <v>45</v>
      </c>
      <c r="B15" s="56">
        <v>2</v>
      </c>
      <c r="C15" s="269"/>
      <c r="D15" s="205" t="s">
        <v>46</v>
      </c>
      <c r="E15" s="74"/>
      <c r="F15" s="97">
        <v>15</v>
      </c>
      <c r="G15" s="98">
        <v>2.4500000000000002</v>
      </c>
      <c r="H15" s="99">
        <v>7.4</v>
      </c>
      <c r="I15" s="100">
        <v>1</v>
      </c>
      <c r="J15" s="101">
        <v>0.68</v>
      </c>
      <c r="K15" s="99">
        <f t="shared" si="5"/>
        <v>3.7</v>
      </c>
      <c r="L15" s="154"/>
      <c r="M15" s="146"/>
      <c r="N15" s="97">
        <v>22</v>
      </c>
      <c r="O15" s="98">
        <v>3</v>
      </c>
      <c r="P15" s="99">
        <v>9.1</v>
      </c>
      <c r="Q15" s="100">
        <v>1</v>
      </c>
      <c r="R15" s="105">
        <v>0.87</v>
      </c>
      <c r="S15" s="99">
        <f t="shared" si="6"/>
        <v>4.55</v>
      </c>
      <c r="T15" s="146"/>
      <c r="U15" s="146"/>
      <c r="V15" s="97">
        <v>31</v>
      </c>
      <c r="W15" s="98">
        <v>5</v>
      </c>
      <c r="X15" s="99">
        <v>12.5</v>
      </c>
      <c r="Y15" s="100">
        <v>0.91839999999999999</v>
      </c>
      <c r="Z15" s="105">
        <v>0.77</v>
      </c>
      <c r="AA15" s="99">
        <f t="shared" si="7"/>
        <v>6.25</v>
      </c>
      <c r="AB15" s="146"/>
      <c r="AC15" s="146"/>
      <c r="AD15" s="97">
        <v>28</v>
      </c>
      <c r="AE15" s="98">
        <v>5</v>
      </c>
      <c r="AF15" s="99">
        <v>10.9</v>
      </c>
      <c r="AG15" s="100">
        <v>1</v>
      </c>
      <c r="AH15" s="105">
        <v>0.83</v>
      </c>
      <c r="AI15" s="102">
        <f t="shared" si="4"/>
        <v>5.45</v>
      </c>
      <c r="AJ15" s="146"/>
      <c r="AK15" s="146"/>
      <c r="AL15" s="155">
        <v>40</v>
      </c>
      <c r="AM15" s="148">
        <v>39.5</v>
      </c>
      <c r="AN15" s="108"/>
      <c r="AO15" s="109">
        <v>12</v>
      </c>
      <c r="AP15" s="108"/>
      <c r="AQ15" s="108"/>
      <c r="AR15" s="108"/>
      <c r="AS15" s="111"/>
      <c r="AT15" s="112"/>
    </row>
    <row r="16" spans="1:46" ht="24.95" customHeight="1">
      <c r="A16" s="37" t="s">
        <v>48</v>
      </c>
      <c r="B16" s="56">
        <v>2</v>
      </c>
      <c r="C16" s="269"/>
      <c r="D16" s="205" t="s">
        <v>49</v>
      </c>
      <c r="E16" s="74"/>
      <c r="F16" s="97">
        <v>20</v>
      </c>
      <c r="G16" s="98">
        <v>7.58</v>
      </c>
      <c r="H16" s="99">
        <v>5.0999999999999996</v>
      </c>
      <c r="I16" s="100">
        <v>1</v>
      </c>
      <c r="J16" s="105">
        <v>0.77</v>
      </c>
      <c r="K16" s="99">
        <f t="shared" si="5"/>
        <v>2.5499999999999998</v>
      </c>
      <c r="L16" s="154"/>
      <c r="M16" s="146"/>
      <c r="N16" s="97">
        <v>39</v>
      </c>
      <c r="O16" s="98">
        <v>14</v>
      </c>
      <c r="P16" s="99">
        <v>11.4</v>
      </c>
      <c r="Q16" s="100">
        <v>0.98260000000000003</v>
      </c>
      <c r="R16" s="105">
        <v>0.7</v>
      </c>
      <c r="S16" s="99">
        <f t="shared" si="6"/>
        <v>5.7</v>
      </c>
      <c r="T16" s="146"/>
      <c r="U16" s="146"/>
      <c r="V16" s="97">
        <v>28</v>
      </c>
      <c r="W16" s="98">
        <v>10</v>
      </c>
      <c r="X16" s="99">
        <v>5.6</v>
      </c>
      <c r="Y16" s="100">
        <v>1</v>
      </c>
      <c r="Z16" s="105">
        <v>0.74</v>
      </c>
      <c r="AA16" s="99">
        <f t="shared" si="7"/>
        <v>2.8</v>
      </c>
      <c r="AB16" s="146"/>
      <c r="AC16" s="146"/>
      <c r="AD16" s="97">
        <v>38</v>
      </c>
      <c r="AE16" s="98">
        <v>12</v>
      </c>
      <c r="AF16" s="99">
        <v>13.5</v>
      </c>
      <c r="AG16" s="100">
        <v>0.97</v>
      </c>
      <c r="AH16" s="105">
        <v>0.7</v>
      </c>
      <c r="AI16" s="102">
        <f t="shared" si="4"/>
        <v>6.75</v>
      </c>
      <c r="AJ16" s="146"/>
      <c r="AK16" s="146"/>
      <c r="AL16" s="155">
        <v>63</v>
      </c>
      <c r="AM16" s="148">
        <v>35.6</v>
      </c>
      <c r="AN16" s="108"/>
      <c r="AO16" s="109">
        <v>40</v>
      </c>
      <c r="AP16" s="108"/>
      <c r="AQ16" s="108"/>
      <c r="AR16" s="108"/>
      <c r="AS16" s="111"/>
      <c r="AT16" s="112"/>
    </row>
    <row r="17" spans="1:46" ht="24.95" customHeight="1">
      <c r="A17" s="37" t="s">
        <v>50</v>
      </c>
      <c r="B17" s="56">
        <v>1</v>
      </c>
      <c r="C17" s="269"/>
      <c r="D17" s="205" t="s">
        <v>51</v>
      </c>
      <c r="E17" s="74"/>
      <c r="F17" s="97">
        <v>16</v>
      </c>
      <c r="G17" s="98">
        <v>4.13</v>
      </c>
      <c r="H17" s="99">
        <v>4.9000000000000004</v>
      </c>
      <c r="I17" s="100">
        <v>1</v>
      </c>
      <c r="J17" s="101">
        <v>0.71</v>
      </c>
      <c r="K17" s="99">
        <f t="shared" si="5"/>
        <v>4.9000000000000004</v>
      </c>
      <c r="L17" s="154"/>
      <c r="M17" s="146"/>
      <c r="N17" s="97">
        <v>26</v>
      </c>
      <c r="O17" s="98">
        <v>7</v>
      </c>
      <c r="P17" s="99">
        <v>8.1999999999999993</v>
      </c>
      <c r="Q17" s="100">
        <v>1</v>
      </c>
      <c r="R17" s="105">
        <v>0.88</v>
      </c>
      <c r="S17" s="99">
        <f t="shared" si="6"/>
        <v>8.1999999999999993</v>
      </c>
      <c r="T17" s="146"/>
      <c r="U17" s="146"/>
      <c r="V17" s="97">
        <v>28</v>
      </c>
      <c r="W17" s="98">
        <v>8</v>
      </c>
      <c r="X17" s="99">
        <v>9.9</v>
      </c>
      <c r="Y17" s="100">
        <v>0.96709999999999996</v>
      </c>
      <c r="Z17" s="105">
        <v>0.81</v>
      </c>
      <c r="AA17" s="99">
        <f t="shared" si="7"/>
        <v>9.9</v>
      </c>
      <c r="AB17" s="146"/>
      <c r="AC17" s="146"/>
      <c r="AD17" s="97">
        <v>12</v>
      </c>
      <c r="AE17" s="98">
        <v>8</v>
      </c>
      <c r="AF17" s="99">
        <v>5.2</v>
      </c>
      <c r="AG17" s="100">
        <v>0.98</v>
      </c>
      <c r="AH17" s="105">
        <v>0.56999999999999995</v>
      </c>
      <c r="AI17" s="102">
        <f t="shared" si="4"/>
        <v>5.2</v>
      </c>
      <c r="AJ17" s="146"/>
      <c r="AK17" s="146"/>
      <c r="AL17" s="155">
        <v>42</v>
      </c>
      <c r="AM17" s="148">
        <v>28.2</v>
      </c>
      <c r="AN17" s="108"/>
      <c r="AO17" s="109">
        <v>3</v>
      </c>
      <c r="AP17" s="108"/>
      <c r="AQ17" s="108"/>
      <c r="AR17" s="108"/>
      <c r="AS17" s="111"/>
      <c r="AT17" s="112"/>
    </row>
    <row r="18" spans="1:46" ht="24.95" customHeight="1">
      <c r="A18" s="37" t="s">
        <v>52</v>
      </c>
      <c r="B18" s="56">
        <v>2</v>
      </c>
      <c r="C18" s="269"/>
      <c r="D18" s="205" t="s">
        <v>53</v>
      </c>
      <c r="E18" s="74"/>
      <c r="F18" s="97">
        <v>55</v>
      </c>
      <c r="G18" s="98">
        <v>3.28</v>
      </c>
      <c r="H18" s="99">
        <v>21.1</v>
      </c>
      <c r="I18" s="100">
        <v>0.98119999999999996</v>
      </c>
      <c r="J18" s="101">
        <v>0.63</v>
      </c>
      <c r="K18" s="99">
        <f t="shared" si="5"/>
        <v>10.55</v>
      </c>
      <c r="L18" s="154"/>
      <c r="M18" s="146"/>
      <c r="N18" s="97">
        <v>65</v>
      </c>
      <c r="O18" s="98">
        <v>4</v>
      </c>
      <c r="P18" s="99">
        <v>24.2</v>
      </c>
      <c r="Q18" s="100">
        <v>0.94579999999999997</v>
      </c>
      <c r="R18" s="105">
        <v>0.67</v>
      </c>
      <c r="S18" s="99">
        <f t="shared" si="6"/>
        <v>12.1</v>
      </c>
      <c r="T18" s="146"/>
      <c r="U18" s="146"/>
      <c r="V18" s="97">
        <v>67</v>
      </c>
      <c r="W18" s="98">
        <v>5</v>
      </c>
      <c r="X18" s="99">
        <v>24.5</v>
      </c>
      <c r="Y18" s="100">
        <v>0.96040000000000003</v>
      </c>
      <c r="Z18" s="105">
        <v>0.8</v>
      </c>
      <c r="AA18" s="99">
        <f t="shared" si="7"/>
        <v>12.25</v>
      </c>
      <c r="AB18" s="146"/>
      <c r="AC18" s="146"/>
      <c r="AD18" s="97">
        <v>66</v>
      </c>
      <c r="AE18" s="98">
        <v>5</v>
      </c>
      <c r="AF18" s="99">
        <v>22.8</v>
      </c>
      <c r="AG18" s="100">
        <v>0.96</v>
      </c>
      <c r="AH18" s="105">
        <v>0.76</v>
      </c>
      <c r="AI18" s="102">
        <f t="shared" si="4"/>
        <v>11.4</v>
      </c>
      <c r="AJ18" s="146"/>
      <c r="AK18" s="146"/>
      <c r="AL18" s="155">
        <v>117</v>
      </c>
      <c r="AM18" s="148">
        <v>92.5</v>
      </c>
      <c r="AN18" s="108"/>
      <c r="AO18" s="109">
        <v>47</v>
      </c>
      <c r="AP18" s="108"/>
      <c r="AQ18" s="108"/>
      <c r="AR18" s="108"/>
      <c r="AS18" s="111"/>
      <c r="AT18" s="112"/>
    </row>
    <row r="19" spans="1:46" ht="24.95" customHeight="1">
      <c r="A19" s="40"/>
      <c r="B19" s="75"/>
      <c r="C19" s="269"/>
      <c r="D19" s="206" t="s">
        <v>28</v>
      </c>
      <c r="E19" s="76"/>
      <c r="F19" s="117">
        <f>SUM(F11:F18)</f>
        <v>259</v>
      </c>
      <c r="G19" s="117" t="s">
        <v>252</v>
      </c>
      <c r="H19" s="117">
        <f>SUM(H11:H18)</f>
        <v>103.70000000000002</v>
      </c>
      <c r="I19" s="158" t="s">
        <v>252</v>
      </c>
      <c r="J19" s="117" t="s">
        <v>252</v>
      </c>
      <c r="K19" s="159" t="s">
        <v>252</v>
      </c>
      <c r="L19" s="160"/>
      <c r="M19" s="161"/>
      <c r="N19" s="117">
        <f>SUM(N11:N18)</f>
        <v>339</v>
      </c>
      <c r="O19" s="117" t="s">
        <v>252</v>
      </c>
      <c r="P19" s="159">
        <f>SUM(P11:P18)</f>
        <v>123.4</v>
      </c>
      <c r="Q19" s="158" t="s">
        <v>252</v>
      </c>
      <c r="R19" s="158" t="s">
        <v>252</v>
      </c>
      <c r="S19" s="159" t="s">
        <v>252</v>
      </c>
      <c r="T19" s="161"/>
      <c r="U19" s="161"/>
      <c r="V19" s="117">
        <f>SUM(V11:V18)</f>
        <v>342</v>
      </c>
      <c r="W19" s="117" t="s">
        <v>252</v>
      </c>
      <c r="X19" s="159">
        <f>SUM(X11:X18)</f>
        <v>125.80000000000001</v>
      </c>
      <c r="Y19" s="158" t="s">
        <v>252</v>
      </c>
      <c r="Z19" s="158" t="s">
        <v>252</v>
      </c>
      <c r="AA19" s="159" t="s">
        <v>252</v>
      </c>
      <c r="AB19" s="161"/>
      <c r="AC19" s="161"/>
      <c r="AD19" s="117">
        <f>SUM(AD11:AD18)</f>
        <v>327</v>
      </c>
      <c r="AE19" s="117"/>
      <c r="AF19" s="159">
        <f>SUM(AF11:AF18)</f>
        <v>120.10000000000001</v>
      </c>
      <c r="AG19" s="158"/>
      <c r="AH19" s="158"/>
      <c r="AI19" s="159"/>
      <c r="AJ19" s="161"/>
      <c r="AK19" s="161"/>
      <c r="AL19" s="162">
        <f>SUM(AL11:AL18)</f>
        <v>623</v>
      </c>
      <c r="AM19" s="121">
        <f>SUM(AM11:AM18)</f>
        <v>460.1</v>
      </c>
      <c r="AN19" s="163"/>
      <c r="AO19" s="123">
        <f>SUM(AO11:AO18)</f>
        <v>205</v>
      </c>
      <c r="AP19" s="164"/>
      <c r="AQ19" s="164"/>
      <c r="AR19" s="164"/>
      <c r="AS19" s="165"/>
      <c r="AT19" s="166"/>
    </row>
    <row r="20" spans="1:46" s="43" customFormat="1" ht="24.95" customHeight="1">
      <c r="A20" s="37"/>
      <c r="B20" s="56"/>
      <c r="C20" s="269"/>
      <c r="D20" s="94"/>
      <c r="E20" s="77"/>
      <c r="F20" s="125"/>
      <c r="G20" s="125"/>
      <c r="H20" s="127"/>
      <c r="I20" s="128"/>
      <c r="J20" s="125"/>
      <c r="K20" s="127"/>
      <c r="L20" s="167"/>
      <c r="M20" s="168"/>
      <c r="N20" s="125"/>
      <c r="O20" s="125"/>
      <c r="P20" s="127"/>
      <c r="Q20" s="128"/>
      <c r="R20" s="128"/>
      <c r="S20" s="127"/>
      <c r="T20" s="168"/>
      <c r="U20" s="168"/>
      <c r="V20" s="125"/>
      <c r="W20" s="125"/>
      <c r="X20" s="127"/>
      <c r="Y20" s="128"/>
      <c r="Z20" s="128"/>
      <c r="AA20" s="127"/>
      <c r="AB20" s="168"/>
      <c r="AC20" s="168"/>
      <c r="AD20" s="125"/>
      <c r="AE20" s="125"/>
      <c r="AF20" s="127"/>
      <c r="AG20" s="128"/>
      <c r="AH20" s="128"/>
      <c r="AI20" s="127"/>
      <c r="AJ20" s="168"/>
      <c r="AK20" s="168"/>
      <c r="AL20" s="169"/>
      <c r="AM20" s="170"/>
      <c r="AN20" s="171"/>
      <c r="AO20" s="172"/>
      <c r="AP20" s="171"/>
      <c r="AQ20" s="171"/>
      <c r="AR20" s="171"/>
      <c r="AS20" s="173"/>
      <c r="AT20" s="174"/>
    </row>
    <row r="21" spans="1:46" ht="38.25" customHeight="1" thickBot="1">
      <c r="B21" s="56"/>
      <c r="C21" s="269"/>
      <c r="D21" s="241" t="s">
        <v>239</v>
      </c>
      <c r="E21" s="57"/>
      <c r="F21" s="135"/>
      <c r="G21" s="135"/>
      <c r="H21" s="136"/>
      <c r="I21" s="137"/>
      <c r="J21" s="135"/>
      <c r="K21" s="136"/>
      <c r="L21" s="138"/>
      <c r="M21" s="104"/>
      <c r="N21" s="135"/>
      <c r="O21" s="135"/>
      <c r="P21" s="136"/>
      <c r="Q21" s="137"/>
      <c r="R21" s="137"/>
      <c r="S21" s="136"/>
      <c r="T21" s="104"/>
      <c r="U21" s="104"/>
      <c r="V21" s="135"/>
      <c r="W21" s="135"/>
      <c r="X21" s="136"/>
      <c r="Y21" s="137"/>
      <c r="Z21" s="137"/>
      <c r="AA21" s="136"/>
      <c r="AB21" s="104"/>
      <c r="AC21" s="261"/>
      <c r="AD21" s="135"/>
      <c r="AE21" s="135"/>
      <c r="AF21" s="136"/>
      <c r="AG21" s="137"/>
      <c r="AH21" s="137"/>
      <c r="AI21" s="136"/>
      <c r="AJ21" s="104"/>
      <c r="AK21" s="261"/>
      <c r="AL21" s="139"/>
      <c r="AM21" s="140"/>
      <c r="AN21" s="141"/>
      <c r="AO21" s="141"/>
      <c r="AP21" s="142"/>
      <c r="AQ21" s="142"/>
      <c r="AR21" s="142"/>
      <c r="AS21" s="143"/>
      <c r="AT21" s="144"/>
    </row>
    <row r="22" spans="1:46" ht="30.75" customHeight="1">
      <c r="A22" s="37" t="s">
        <v>54</v>
      </c>
      <c r="B22" s="56">
        <v>2</v>
      </c>
      <c r="C22" s="269"/>
      <c r="D22" s="205" t="s">
        <v>55</v>
      </c>
      <c r="E22" s="74"/>
      <c r="F22" s="97">
        <v>35</v>
      </c>
      <c r="G22" s="113">
        <v>7.58</v>
      </c>
      <c r="H22" s="99">
        <v>10.4</v>
      </c>
      <c r="I22" s="100">
        <v>0.9909</v>
      </c>
      <c r="J22" s="101">
        <v>0.8</v>
      </c>
      <c r="K22" s="102">
        <f>SUM(H22/B22)</f>
        <v>5.2</v>
      </c>
      <c r="L22" s="175"/>
      <c r="M22" s="146"/>
      <c r="N22" s="97">
        <v>53</v>
      </c>
      <c r="O22" s="113">
        <v>8</v>
      </c>
      <c r="P22" s="99">
        <v>16.600000000000001</v>
      </c>
      <c r="Q22" s="100">
        <v>0.97470000000000001</v>
      </c>
      <c r="R22" s="105">
        <v>0.71</v>
      </c>
      <c r="S22" s="102">
        <f>SUM(P22/B22)</f>
        <v>8.3000000000000007</v>
      </c>
      <c r="T22" s="146"/>
      <c r="U22" s="146"/>
      <c r="V22" s="97">
        <v>42</v>
      </c>
      <c r="W22" s="113">
        <v>9</v>
      </c>
      <c r="X22" s="99">
        <v>12.5</v>
      </c>
      <c r="Y22" s="100">
        <v>0.94589999999999996</v>
      </c>
      <c r="Z22" s="105">
        <v>0.77</v>
      </c>
      <c r="AA22" s="102">
        <f>SUM(X22/B22)</f>
        <v>6.25</v>
      </c>
      <c r="AB22" s="146"/>
      <c r="AC22" s="146"/>
      <c r="AD22" s="97">
        <v>47</v>
      </c>
      <c r="AE22" s="113">
        <v>9</v>
      </c>
      <c r="AF22" s="99">
        <v>15.7</v>
      </c>
      <c r="AG22" s="100">
        <v>0.95</v>
      </c>
      <c r="AH22" s="105">
        <v>0.76</v>
      </c>
      <c r="AI22" s="102">
        <f t="shared" ref="AI22:AI27" si="8">SUM(AF22/B22)</f>
        <v>7.85</v>
      </c>
      <c r="AJ22" s="146"/>
      <c r="AK22" s="146"/>
      <c r="AL22" s="147">
        <v>84</v>
      </c>
      <c r="AM22" s="148">
        <v>55.2</v>
      </c>
      <c r="AN22" s="149"/>
      <c r="AO22" s="150">
        <v>29</v>
      </c>
      <c r="AP22" s="149"/>
      <c r="AQ22" s="149"/>
      <c r="AR22" s="149"/>
      <c r="AS22" s="151"/>
      <c r="AT22" s="152"/>
    </row>
    <row r="23" spans="1:46" ht="24.95" customHeight="1">
      <c r="A23" s="37" t="s">
        <v>56</v>
      </c>
      <c r="B23" s="56">
        <v>2</v>
      </c>
      <c r="C23" s="269"/>
      <c r="D23" s="205" t="s">
        <v>57</v>
      </c>
      <c r="E23" s="74"/>
      <c r="F23" s="97">
        <v>50</v>
      </c>
      <c r="G23" s="113">
        <v>7.8</v>
      </c>
      <c r="H23" s="99">
        <v>12.7</v>
      </c>
      <c r="I23" s="100">
        <v>0.87170000000000003</v>
      </c>
      <c r="J23" s="101">
        <v>0.57999999999999996</v>
      </c>
      <c r="K23" s="102">
        <f t="shared" ref="K23:K27" si="9">SUM(H23/B23)</f>
        <v>6.35</v>
      </c>
      <c r="L23" s="103"/>
      <c r="M23" s="146"/>
      <c r="N23" s="97">
        <v>66</v>
      </c>
      <c r="O23" s="113">
        <v>11</v>
      </c>
      <c r="P23" s="99">
        <v>15.6</v>
      </c>
      <c r="Q23" s="100">
        <v>0.97260000000000002</v>
      </c>
      <c r="R23" s="105">
        <v>0.78</v>
      </c>
      <c r="S23" s="102">
        <f t="shared" ref="S23:S27" si="10">SUM(P23/B23)</f>
        <v>7.8</v>
      </c>
      <c r="T23" s="146"/>
      <c r="U23" s="146"/>
      <c r="V23" s="97">
        <v>72</v>
      </c>
      <c r="W23" s="113">
        <v>13</v>
      </c>
      <c r="X23" s="99">
        <v>16.2</v>
      </c>
      <c r="Y23" s="100">
        <v>0.9869</v>
      </c>
      <c r="Z23" s="105">
        <v>0.79</v>
      </c>
      <c r="AA23" s="102">
        <f t="shared" ref="AA23:AA27" si="11">SUM(X23/B23)</f>
        <v>8.1</v>
      </c>
      <c r="AB23" s="146"/>
      <c r="AC23" s="146"/>
      <c r="AD23" s="97">
        <v>67</v>
      </c>
      <c r="AE23" s="113">
        <v>12</v>
      </c>
      <c r="AF23" s="99">
        <v>15.3</v>
      </c>
      <c r="AG23" s="100">
        <v>0.91</v>
      </c>
      <c r="AH23" s="105">
        <v>0.83</v>
      </c>
      <c r="AI23" s="102">
        <f t="shared" si="8"/>
        <v>7.65</v>
      </c>
      <c r="AJ23" s="146"/>
      <c r="AK23" s="146"/>
      <c r="AL23" s="155">
        <v>122</v>
      </c>
      <c r="AM23" s="148">
        <v>59.8</v>
      </c>
      <c r="AN23" s="108"/>
      <c r="AO23" s="109">
        <v>20</v>
      </c>
      <c r="AP23" s="108"/>
      <c r="AQ23" s="108"/>
      <c r="AR23" s="108"/>
      <c r="AS23" s="111"/>
      <c r="AT23" s="112"/>
    </row>
    <row r="24" spans="1:46" ht="24.75" customHeight="1">
      <c r="A24" s="37" t="s">
        <v>44</v>
      </c>
      <c r="B24" s="56">
        <v>5.5</v>
      </c>
      <c r="C24" s="269"/>
      <c r="D24" s="205" t="s">
        <v>58</v>
      </c>
      <c r="E24" s="74"/>
      <c r="F24" s="97">
        <v>130</v>
      </c>
      <c r="G24" s="113">
        <v>16.559999999999999</v>
      </c>
      <c r="H24" s="99">
        <v>42</v>
      </c>
      <c r="I24" s="100">
        <v>0.9597</v>
      </c>
      <c r="J24" s="101">
        <v>0.69</v>
      </c>
      <c r="K24" s="102">
        <f t="shared" si="9"/>
        <v>7.6363636363636367</v>
      </c>
      <c r="L24" s="103"/>
      <c r="M24" s="146"/>
      <c r="N24" s="97">
        <v>172</v>
      </c>
      <c r="O24" s="113">
        <v>20</v>
      </c>
      <c r="P24" s="99">
        <v>49.1</v>
      </c>
      <c r="Q24" s="100">
        <v>0.96860000000000002</v>
      </c>
      <c r="R24" s="105">
        <v>0.87</v>
      </c>
      <c r="S24" s="102">
        <f t="shared" si="10"/>
        <v>8.9272727272727277</v>
      </c>
      <c r="T24" s="146"/>
      <c r="U24" s="146"/>
      <c r="V24" s="97">
        <v>154</v>
      </c>
      <c r="W24" s="113">
        <v>17</v>
      </c>
      <c r="X24" s="99">
        <v>44.2</v>
      </c>
      <c r="Y24" s="100">
        <v>0.98219999999999996</v>
      </c>
      <c r="Z24" s="105">
        <v>0.78</v>
      </c>
      <c r="AA24" s="102">
        <f t="shared" si="11"/>
        <v>8.036363636363637</v>
      </c>
      <c r="AB24" s="146"/>
      <c r="AC24" s="146"/>
      <c r="AD24" s="97">
        <v>149</v>
      </c>
      <c r="AE24" s="113">
        <v>17</v>
      </c>
      <c r="AF24" s="99">
        <v>43.3</v>
      </c>
      <c r="AG24" s="100">
        <v>0.95</v>
      </c>
      <c r="AH24" s="105">
        <v>0.86</v>
      </c>
      <c r="AI24" s="102">
        <f t="shared" si="8"/>
        <v>7.8727272727272721</v>
      </c>
      <c r="AJ24" s="146"/>
      <c r="AK24" s="146"/>
      <c r="AL24" s="155">
        <v>249</v>
      </c>
      <c r="AM24" s="148">
        <v>178.5</v>
      </c>
      <c r="AN24" s="108"/>
      <c r="AO24" s="156">
        <v>158</v>
      </c>
      <c r="AP24" s="157"/>
      <c r="AQ24" s="157"/>
      <c r="AR24" s="157"/>
      <c r="AS24" s="111"/>
      <c r="AT24" s="112"/>
    </row>
    <row r="25" spans="1:46" ht="24.95" customHeight="1">
      <c r="A25" s="37" t="s">
        <v>59</v>
      </c>
      <c r="B25" s="56">
        <v>2</v>
      </c>
      <c r="C25" s="269"/>
      <c r="D25" s="205" t="s">
        <v>60</v>
      </c>
      <c r="E25" s="74"/>
      <c r="F25" s="97">
        <v>32</v>
      </c>
      <c r="G25" s="113">
        <v>9</v>
      </c>
      <c r="H25" s="99">
        <v>9.9</v>
      </c>
      <c r="I25" s="100">
        <v>0.97219999999999995</v>
      </c>
      <c r="J25" s="101">
        <v>0.85</v>
      </c>
      <c r="K25" s="102">
        <f t="shared" si="9"/>
        <v>4.95</v>
      </c>
      <c r="L25" s="103"/>
      <c r="M25" s="146"/>
      <c r="N25" s="97">
        <v>37</v>
      </c>
      <c r="O25" s="113">
        <v>18</v>
      </c>
      <c r="P25" s="99">
        <v>15.2</v>
      </c>
      <c r="Q25" s="100">
        <v>0.99309999999999998</v>
      </c>
      <c r="R25" s="105">
        <v>0.94</v>
      </c>
      <c r="S25" s="102">
        <f t="shared" si="10"/>
        <v>7.6</v>
      </c>
      <c r="T25" s="146"/>
      <c r="U25" s="146"/>
      <c r="V25" s="97">
        <v>41</v>
      </c>
      <c r="W25" s="113">
        <v>13</v>
      </c>
      <c r="X25" s="99">
        <v>13.8</v>
      </c>
      <c r="Y25" s="100">
        <v>0.99299999999999999</v>
      </c>
      <c r="Z25" s="105">
        <v>0.92</v>
      </c>
      <c r="AA25" s="102">
        <f t="shared" si="11"/>
        <v>6.9</v>
      </c>
      <c r="AB25" s="146"/>
      <c r="AC25" s="146"/>
      <c r="AD25" s="97">
        <v>35</v>
      </c>
      <c r="AE25" s="113">
        <v>13</v>
      </c>
      <c r="AF25" s="99">
        <v>13.3</v>
      </c>
      <c r="AG25" s="100">
        <v>1</v>
      </c>
      <c r="AH25" s="105">
        <v>0.87</v>
      </c>
      <c r="AI25" s="102">
        <f t="shared" si="8"/>
        <v>6.65</v>
      </c>
      <c r="AJ25" s="146"/>
      <c r="AK25" s="146"/>
      <c r="AL25" s="155">
        <v>58</v>
      </c>
      <c r="AM25" s="148">
        <v>51.5</v>
      </c>
      <c r="AN25" s="108"/>
      <c r="AO25" s="109">
        <v>18</v>
      </c>
      <c r="AP25" s="108"/>
      <c r="AQ25" s="108"/>
      <c r="AR25" s="108"/>
      <c r="AS25" s="111"/>
      <c r="AT25" s="112"/>
    </row>
    <row r="26" spans="1:46" ht="30" customHeight="1">
      <c r="A26" s="37" t="s">
        <v>62</v>
      </c>
      <c r="B26" s="56">
        <v>2</v>
      </c>
      <c r="C26" s="269"/>
      <c r="D26" s="205" t="s">
        <v>63</v>
      </c>
      <c r="E26" s="74"/>
      <c r="F26" s="97">
        <v>27</v>
      </c>
      <c r="G26" s="113">
        <v>13</v>
      </c>
      <c r="H26" s="99">
        <v>11.6</v>
      </c>
      <c r="I26" s="100">
        <v>0.92300000000000004</v>
      </c>
      <c r="J26" s="101">
        <v>0.72</v>
      </c>
      <c r="K26" s="102">
        <f t="shared" si="9"/>
        <v>5.8</v>
      </c>
      <c r="L26" s="103"/>
      <c r="M26" s="146"/>
      <c r="N26" s="97">
        <v>37</v>
      </c>
      <c r="O26" s="113">
        <v>11</v>
      </c>
      <c r="P26" s="99">
        <v>13.2</v>
      </c>
      <c r="Q26" s="100">
        <v>0.94159999999999999</v>
      </c>
      <c r="R26" s="105">
        <v>0.81</v>
      </c>
      <c r="S26" s="102">
        <f t="shared" si="10"/>
        <v>6.6</v>
      </c>
      <c r="T26" s="146"/>
      <c r="U26" s="146"/>
      <c r="V26" s="97">
        <v>24</v>
      </c>
      <c r="W26" s="113">
        <v>11</v>
      </c>
      <c r="X26" s="99">
        <v>7</v>
      </c>
      <c r="Y26" s="100">
        <v>0.93259999999999998</v>
      </c>
      <c r="Z26" s="105">
        <v>0.68</v>
      </c>
      <c r="AA26" s="102">
        <f t="shared" si="11"/>
        <v>3.5</v>
      </c>
      <c r="AB26" s="146"/>
      <c r="AC26" s="146"/>
      <c r="AD26" s="97">
        <v>29</v>
      </c>
      <c r="AE26" s="113">
        <v>11</v>
      </c>
      <c r="AF26" s="99">
        <v>8.8000000000000007</v>
      </c>
      <c r="AG26" s="100">
        <v>1</v>
      </c>
      <c r="AH26" s="105">
        <v>0.79</v>
      </c>
      <c r="AI26" s="102">
        <f t="shared" si="8"/>
        <v>4.4000000000000004</v>
      </c>
      <c r="AJ26" s="146"/>
      <c r="AK26" s="146"/>
      <c r="AL26" s="155">
        <v>56</v>
      </c>
      <c r="AM26" s="148">
        <v>40.6</v>
      </c>
      <c r="AN26" s="108"/>
      <c r="AO26" s="109">
        <v>18</v>
      </c>
      <c r="AP26" s="108"/>
      <c r="AQ26" s="108"/>
      <c r="AR26" s="108"/>
      <c r="AS26" s="111"/>
      <c r="AT26" s="112"/>
    </row>
    <row r="27" spans="1:46" ht="24.95" customHeight="1">
      <c r="A27" s="37" t="s">
        <v>61</v>
      </c>
      <c r="B27" s="56">
        <v>3</v>
      </c>
      <c r="C27" s="269"/>
      <c r="D27" s="205" t="s">
        <v>64</v>
      </c>
      <c r="E27" s="74"/>
      <c r="F27" s="97">
        <v>39</v>
      </c>
      <c r="G27" s="113">
        <v>10</v>
      </c>
      <c r="H27" s="99">
        <v>14.7</v>
      </c>
      <c r="I27" s="100">
        <v>0.97330000000000005</v>
      </c>
      <c r="J27" s="101">
        <v>0.8</v>
      </c>
      <c r="K27" s="102">
        <f t="shared" si="9"/>
        <v>4.8999999999999995</v>
      </c>
      <c r="L27" s="103"/>
      <c r="M27" s="146"/>
      <c r="N27" s="97">
        <v>62</v>
      </c>
      <c r="O27" s="113">
        <v>15</v>
      </c>
      <c r="P27" s="99">
        <v>21</v>
      </c>
      <c r="Q27" s="100">
        <v>0.96199999999999997</v>
      </c>
      <c r="R27" s="105">
        <v>0.87</v>
      </c>
      <c r="S27" s="102">
        <f t="shared" si="10"/>
        <v>7</v>
      </c>
      <c r="T27" s="146"/>
      <c r="U27" s="146"/>
      <c r="V27" s="97">
        <v>59</v>
      </c>
      <c r="W27" s="113">
        <v>14</v>
      </c>
      <c r="X27" s="99">
        <v>20.5</v>
      </c>
      <c r="Y27" s="100">
        <v>0.96970000000000001</v>
      </c>
      <c r="Z27" s="105">
        <v>0.92</v>
      </c>
      <c r="AA27" s="102">
        <f t="shared" si="11"/>
        <v>6.833333333333333</v>
      </c>
      <c r="AB27" s="146"/>
      <c r="AC27" s="146"/>
      <c r="AD27" s="97">
        <v>68</v>
      </c>
      <c r="AE27" s="113">
        <v>15</v>
      </c>
      <c r="AF27" s="99">
        <v>24.8</v>
      </c>
      <c r="AG27" s="100">
        <v>0.98</v>
      </c>
      <c r="AH27" s="105">
        <v>0.63</v>
      </c>
      <c r="AI27" s="102">
        <f t="shared" si="8"/>
        <v>8.2666666666666675</v>
      </c>
      <c r="AJ27" s="146"/>
      <c r="AK27" s="146"/>
      <c r="AL27" s="155">
        <v>91</v>
      </c>
      <c r="AM27" s="148">
        <v>80.900000000000006</v>
      </c>
      <c r="AN27" s="108"/>
      <c r="AO27" s="109">
        <v>32</v>
      </c>
      <c r="AP27" s="108"/>
      <c r="AQ27" s="108"/>
      <c r="AR27" s="108"/>
      <c r="AS27" s="111"/>
      <c r="AT27" s="112"/>
    </row>
    <row r="28" spans="1:46" ht="24.95" customHeight="1">
      <c r="A28" s="40"/>
      <c r="B28" s="75"/>
      <c r="C28" s="269"/>
      <c r="D28" s="207" t="s">
        <v>28</v>
      </c>
      <c r="E28" s="76"/>
      <c r="F28" s="115">
        <f>SUM(F22:F27)</f>
        <v>313</v>
      </c>
      <c r="G28" s="115" t="s">
        <v>252</v>
      </c>
      <c r="H28" s="116">
        <f>SUM(H22:H27)</f>
        <v>101.3</v>
      </c>
      <c r="I28" s="176" t="s">
        <v>252</v>
      </c>
      <c r="J28" s="117" t="s">
        <v>252</v>
      </c>
      <c r="K28" s="177" t="s">
        <v>252</v>
      </c>
      <c r="L28" s="178"/>
      <c r="M28" s="161"/>
      <c r="N28" s="115">
        <f>SUM(N22+N23+N24+N25+N26)</f>
        <v>365</v>
      </c>
      <c r="O28" s="115" t="s">
        <v>252</v>
      </c>
      <c r="P28" s="116">
        <f>SUM(P22:P27)</f>
        <v>130.70000000000002</v>
      </c>
      <c r="Q28" s="176" t="s">
        <v>252</v>
      </c>
      <c r="R28" s="158" t="s">
        <v>252</v>
      </c>
      <c r="S28" s="177" t="s">
        <v>252</v>
      </c>
      <c r="T28" s="161"/>
      <c r="U28" s="161"/>
      <c r="V28" s="115">
        <f>SUM(V22+V23+V24+V25+V26+V27)</f>
        <v>392</v>
      </c>
      <c r="W28" s="115" t="s">
        <v>252</v>
      </c>
      <c r="X28" s="116">
        <f>SUM(X22:X27)</f>
        <v>114.2</v>
      </c>
      <c r="Y28" s="176" t="s">
        <v>252</v>
      </c>
      <c r="Z28" s="158" t="s">
        <v>252</v>
      </c>
      <c r="AA28" s="177" t="s">
        <v>252</v>
      </c>
      <c r="AB28" s="161"/>
      <c r="AC28" s="262"/>
      <c r="AD28" s="115">
        <f>SUM(V22+V23+V24+V25+V26+V27)</f>
        <v>392</v>
      </c>
      <c r="AE28" s="115"/>
      <c r="AF28" s="116">
        <f>SUM(AF22:AF27)</f>
        <v>121.19999999999999</v>
      </c>
      <c r="AG28" s="176"/>
      <c r="AH28" s="158"/>
      <c r="AI28" s="177"/>
      <c r="AJ28" s="161"/>
      <c r="AK28" s="262"/>
      <c r="AL28" s="162">
        <f>SUM(AL22:AL27)</f>
        <v>660</v>
      </c>
      <c r="AM28" s="121">
        <f>SUM(AM22:AM27)</f>
        <v>466.5</v>
      </c>
      <c r="AN28" s="163"/>
      <c r="AO28" s="123">
        <f>SUM(AO22:AO27)</f>
        <v>275</v>
      </c>
      <c r="AP28" s="164"/>
      <c r="AQ28" s="164"/>
      <c r="AR28" s="164"/>
      <c r="AS28" s="165"/>
      <c r="AT28" s="166"/>
    </row>
    <row r="29" spans="1:46" s="43" customFormat="1" ht="24.95" customHeight="1" thickBot="1">
      <c r="A29" s="37"/>
      <c r="B29" s="56"/>
      <c r="C29" s="269"/>
      <c r="D29" s="95"/>
      <c r="E29" s="78"/>
      <c r="F29" s="179"/>
      <c r="G29" s="180"/>
      <c r="H29" s="181"/>
      <c r="I29" s="182"/>
      <c r="J29" s="179"/>
      <c r="K29" s="183"/>
      <c r="L29" s="184"/>
      <c r="M29" s="185"/>
      <c r="N29" s="179"/>
      <c r="O29" s="180"/>
      <c r="P29" s="181"/>
      <c r="Q29" s="182"/>
      <c r="R29" s="182"/>
      <c r="S29" s="183"/>
      <c r="T29" s="185"/>
      <c r="U29" s="185"/>
      <c r="V29" s="179"/>
      <c r="W29" s="180"/>
      <c r="X29" s="181"/>
      <c r="Y29" s="182"/>
      <c r="Z29" s="182"/>
      <c r="AA29" s="183"/>
      <c r="AB29" s="185"/>
      <c r="AC29" s="185"/>
      <c r="AD29" s="179"/>
      <c r="AE29" s="180"/>
      <c r="AF29" s="181"/>
      <c r="AG29" s="182"/>
      <c r="AH29" s="182"/>
      <c r="AI29" s="183"/>
      <c r="AJ29" s="185"/>
      <c r="AK29" s="185"/>
      <c r="AL29" s="186"/>
      <c r="AM29" s="187"/>
      <c r="AN29" s="188"/>
      <c r="AO29" s="189"/>
      <c r="AP29" s="188"/>
      <c r="AQ29" s="188"/>
      <c r="AR29" s="188"/>
      <c r="AS29" s="190"/>
      <c r="AT29" s="191"/>
    </row>
    <row r="30" spans="1:46" ht="24.95" customHeight="1" thickTop="1" thickBot="1">
      <c r="B30" s="56"/>
      <c r="C30" s="269"/>
      <c r="D30" s="241" t="s">
        <v>66</v>
      </c>
      <c r="E30" s="57"/>
      <c r="F30" s="135"/>
      <c r="G30" s="135"/>
      <c r="H30" s="136"/>
      <c r="I30" s="137"/>
      <c r="J30" s="135"/>
      <c r="K30" s="136"/>
      <c r="L30" s="138"/>
      <c r="M30" s="104"/>
      <c r="N30" s="135"/>
      <c r="O30" s="135"/>
      <c r="P30" s="136"/>
      <c r="Q30" s="137"/>
      <c r="R30" s="137"/>
      <c r="S30" s="136"/>
      <c r="T30" s="104"/>
      <c r="U30" s="104"/>
      <c r="V30" s="135"/>
      <c r="W30" s="135"/>
      <c r="X30" s="136"/>
      <c r="Y30" s="137"/>
      <c r="Z30" s="137"/>
      <c r="AA30" s="136"/>
      <c r="AB30" s="104"/>
      <c r="AC30" s="261"/>
      <c r="AD30" s="135"/>
      <c r="AE30" s="135"/>
      <c r="AF30" s="136"/>
      <c r="AG30" s="137"/>
      <c r="AH30" s="137"/>
      <c r="AI30" s="136"/>
      <c r="AJ30" s="104"/>
      <c r="AK30" s="261"/>
      <c r="AL30" s="139"/>
      <c r="AM30" s="140"/>
      <c r="AN30" s="141"/>
      <c r="AO30" s="141"/>
      <c r="AP30" s="142"/>
      <c r="AQ30" s="142"/>
      <c r="AR30" s="142"/>
      <c r="AS30" s="143"/>
      <c r="AT30" s="144"/>
    </row>
    <row r="31" spans="1:46" ht="27.75" customHeight="1">
      <c r="B31" s="56"/>
      <c r="C31" s="269"/>
      <c r="D31" s="205" t="s">
        <v>67</v>
      </c>
      <c r="E31" s="74"/>
      <c r="F31" s="97">
        <v>207</v>
      </c>
      <c r="G31" s="113" t="s">
        <v>252</v>
      </c>
      <c r="H31" s="99">
        <v>74</v>
      </c>
      <c r="I31" s="100" t="s">
        <v>252</v>
      </c>
      <c r="J31" s="97" t="s">
        <v>252</v>
      </c>
      <c r="K31" s="102" t="s">
        <v>252</v>
      </c>
      <c r="L31" s="175"/>
      <c r="M31" s="146"/>
      <c r="N31" s="97">
        <v>233</v>
      </c>
      <c r="O31" s="113" t="s">
        <v>252</v>
      </c>
      <c r="P31" s="99">
        <v>86</v>
      </c>
      <c r="Q31" s="100" t="s">
        <v>252</v>
      </c>
      <c r="R31" s="105" t="s">
        <v>252</v>
      </c>
      <c r="S31" s="102" t="s">
        <v>252</v>
      </c>
      <c r="T31" s="146"/>
      <c r="U31" s="146"/>
      <c r="V31" s="97">
        <v>201</v>
      </c>
      <c r="W31" s="113" t="s">
        <v>252</v>
      </c>
      <c r="X31" s="99">
        <v>74.3</v>
      </c>
      <c r="Y31" s="100" t="s">
        <v>252</v>
      </c>
      <c r="Z31" s="105" t="s">
        <v>252</v>
      </c>
      <c r="AA31" s="102" t="s">
        <v>252</v>
      </c>
      <c r="AB31" s="146"/>
      <c r="AC31" s="146"/>
      <c r="AD31" s="97">
        <v>195</v>
      </c>
      <c r="AE31" s="113" t="s">
        <v>252</v>
      </c>
      <c r="AF31" s="99">
        <v>70.8</v>
      </c>
      <c r="AG31" s="100" t="s">
        <v>252</v>
      </c>
      <c r="AH31" s="105" t="s">
        <v>252</v>
      </c>
      <c r="AI31" s="102" t="s">
        <v>252</v>
      </c>
      <c r="AJ31" s="146"/>
      <c r="AK31" s="146"/>
      <c r="AL31" s="147">
        <v>347</v>
      </c>
      <c r="AM31" s="148">
        <v>306.2</v>
      </c>
      <c r="AN31" s="149"/>
      <c r="AO31" s="150"/>
      <c r="AP31" s="149"/>
      <c r="AQ31" s="149"/>
      <c r="AR31" s="149"/>
      <c r="AS31" s="151"/>
      <c r="AT31" s="152"/>
    </row>
    <row r="32" spans="1:46" ht="24.95" customHeight="1">
      <c r="B32" s="56"/>
      <c r="C32" s="269"/>
      <c r="D32" s="205" t="s">
        <v>68</v>
      </c>
      <c r="E32" s="74"/>
      <c r="F32" s="97">
        <v>55</v>
      </c>
      <c r="G32" s="113" t="s">
        <v>252</v>
      </c>
      <c r="H32" s="99">
        <v>18.600000000000001</v>
      </c>
      <c r="I32" s="100" t="s">
        <v>252</v>
      </c>
      <c r="J32" s="97" t="s">
        <v>252</v>
      </c>
      <c r="K32" s="102" t="s">
        <v>252</v>
      </c>
      <c r="L32" s="103"/>
      <c r="M32" s="146"/>
      <c r="N32" s="97">
        <v>67</v>
      </c>
      <c r="O32" s="113" t="s">
        <v>252</v>
      </c>
      <c r="P32" s="99">
        <v>22.5</v>
      </c>
      <c r="Q32" s="100" t="s">
        <v>252</v>
      </c>
      <c r="R32" s="105" t="s">
        <v>252</v>
      </c>
      <c r="S32" s="102" t="s">
        <v>252</v>
      </c>
      <c r="T32" s="146"/>
      <c r="U32" s="146"/>
      <c r="V32" s="97">
        <v>55</v>
      </c>
      <c r="W32" s="113" t="s">
        <v>252</v>
      </c>
      <c r="X32" s="99">
        <v>18.3</v>
      </c>
      <c r="Y32" s="100" t="s">
        <v>252</v>
      </c>
      <c r="Z32" s="105" t="s">
        <v>252</v>
      </c>
      <c r="AA32" s="102" t="s">
        <v>252</v>
      </c>
      <c r="AB32" s="146"/>
      <c r="AC32" s="146"/>
      <c r="AD32" s="97">
        <v>56</v>
      </c>
      <c r="AE32" s="113" t="s">
        <v>252</v>
      </c>
      <c r="AF32" s="99">
        <v>19.8</v>
      </c>
      <c r="AG32" s="100" t="s">
        <v>252</v>
      </c>
      <c r="AH32" s="105" t="s">
        <v>252</v>
      </c>
      <c r="AI32" s="102" t="s">
        <v>252</v>
      </c>
      <c r="AJ32" s="146"/>
      <c r="AK32" s="146"/>
      <c r="AL32" s="155">
        <v>107</v>
      </c>
      <c r="AM32" s="148">
        <v>77.8</v>
      </c>
      <c r="AN32" s="108"/>
      <c r="AO32" s="109"/>
      <c r="AP32" s="108"/>
      <c r="AQ32" s="108"/>
      <c r="AR32" s="108"/>
      <c r="AS32" s="111"/>
      <c r="AT32" s="112"/>
    </row>
    <row r="33" spans="1:46" ht="24.75" customHeight="1">
      <c r="B33" s="56"/>
      <c r="C33" s="269"/>
      <c r="D33" s="205" t="s">
        <v>69</v>
      </c>
      <c r="E33" s="74"/>
      <c r="F33" s="97" t="s">
        <v>252</v>
      </c>
      <c r="G33" s="113" t="s">
        <v>252</v>
      </c>
      <c r="H33" s="99" t="s">
        <v>252</v>
      </c>
      <c r="I33" s="100" t="s">
        <v>252</v>
      </c>
      <c r="J33" s="97" t="s">
        <v>252</v>
      </c>
      <c r="K33" s="102" t="s">
        <v>252</v>
      </c>
      <c r="L33" s="103"/>
      <c r="M33" s="146"/>
      <c r="N33" s="97" t="s">
        <v>252</v>
      </c>
      <c r="O33" s="113" t="s">
        <v>252</v>
      </c>
      <c r="P33" s="99" t="s">
        <v>252</v>
      </c>
      <c r="Q33" s="100" t="s">
        <v>252</v>
      </c>
      <c r="R33" s="105" t="s">
        <v>252</v>
      </c>
      <c r="S33" s="102" t="s">
        <v>252</v>
      </c>
      <c r="T33" s="146"/>
      <c r="U33" s="146"/>
      <c r="V33" s="97" t="s">
        <v>252</v>
      </c>
      <c r="W33" s="113" t="s">
        <v>252</v>
      </c>
      <c r="X33" s="99" t="s">
        <v>252</v>
      </c>
      <c r="Y33" s="100" t="s">
        <v>252</v>
      </c>
      <c r="Z33" s="105" t="s">
        <v>252</v>
      </c>
      <c r="AA33" s="102" t="s">
        <v>252</v>
      </c>
      <c r="AB33" s="146"/>
      <c r="AC33" s="146"/>
      <c r="AD33" s="97" t="s">
        <v>252</v>
      </c>
      <c r="AE33" s="113" t="s">
        <v>252</v>
      </c>
      <c r="AF33" s="99" t="s">
        <v>252</v>
      </c>
      <c r="AG33" s="100" t="s">
        <v>252</v>
      </c>
      <c r="AH33" s="105" t="s">
        <v>252</v>
      </c>
      <c r="AI33" s="102" t="s">
        <v>252</v>
      </c>
      <c r="AJ33" s="146"/>
      <c r="AK33" s="146"/>
      <c r="AL33" s="155"/>
      <c r="AM33" s="107"/>
      <c r="AN33" s="108"/>
      <c r="AO33" s="156"/>
      <c r="AP33" s="157"/>
      <c r="AQ33" s="157"/>
      <c r="AR33" s="157"/>
      <c r="AS33" s="111"/>
      <c r="AT33" s="112"/>
    </row>
    <row r="34" spans="1:46" ht="24.95" customHeight="1">
      <c r="B34" s="56"/>
      <c r="C34" s="269"/>
      <c r="D34" s="205" t="s">
        <v>70</v>
      </c>
      <c r="E34" s="74"/>
      <c r="F34" s="97" t="s">
        <v>252</v>
      </c>
      <c r="G34" s="113" t="s">
        <v>252</v>
      </c>
      <c r="H34" s="99" t="s">
        <v>252</v>
      </c>
      <c r="I34" s="100" t="s">
        <v>252</v>
      </c>
      <c r="J34" s="97" t="s">
        <v>252</v>
      </c>
      <c r="K34" s="102" t="s">
        <v>252</v>
      </c>
      <c r="L34" s="103"/>
      <c r="M34" s="146"/>
      <c r="N34" s="97" t="s">
        <v>252</v>
      </c>
      <c r="O34" s="113" t="s">
        <v>252</v>
      </c>
      <c r="P34" s="99" t="s">
        <v>252</v>
      </c>
      <c r="Q34" s="100" t="s">
        <v>252</v>
      </c>
      <c r="R34" s="105" t="s">
        <v>252</v>
      </c>
      <c r="S34" s="102" t="s">
        <v>252</v>
      </c>
      <c r="T34" s="146"/>
      <c r="U34" s="146"/>
      <c r="V34" s="97" t="s">
        <v>252</v>
      </c>
      <c r="W34" s="113" t="s">
        <v>252</v>
      </c>
      <c r="X34" s="99" t="s">
        <v>252</v>
      </c>
      <c r="Y34" s="100" t="s">
        <v>252</v>
      </c>
      <c r="Z34" s="105" t="s">
        <v>252</v>
      </c>
      <c r="AA34" s="102" t="s">
        <v>252</v>
      </c>
      <c r="AB34" s="146"/>
      <c r="AC34" s="146"/>
      <c r="AD34" s="97" t="s">
        <v>252</v>
      </c>
      <c r="AE34" s="113" t="s">
        <v>252</v>
      </c>
      <c r="AF34" s="99" t="s">
        <v>252</v>
      </c>
      <c r="AG34" s="100" t="s">
        <v>252</v>
      </c>
      <c r="AH34" s="105" t="s">
        <v>252</v>
      </c>
      <c r="AI34" s="102" t="s">
        <v>252</v>
      </c>
      <c r="AJ34" s="146"/>
      <c r="AK34" s="146"/>
      <c r="AL34" s="155"/>
      <c r="AM34" s="107"/>
      <c r="AN34" s="108"/>
      <c r="AO34" s="109"/>
      <c r="AP34" s="108"/>
      <c r="AQ34" s="108"/>
      <c r="AR34" s="108"/>
      <c r="AS34" s="111"/>
      <c r="AT34" s="112"/>
    </row>
    <row r="35" spans="1:46" ht="32.25" customHeight="1">
      <c r="A35" s="40"/>
      <c r="B35" s="75"/>
      <c r="C35" s="269"/>
      <c r="D35" s="207" t="s">
        <v>28</v>
      </c>
      <c r="E35" s="76"/>
      <c r="F35" s="115"/>
      <c r="G35" s="115"/>
      <c r="H35" s="116"/>
      <c r="I35" s="176"/>
      <c r="J35" s="117"/>
      <c r="K35" s="177"/>
      <c r="L35" s="178"/>
      <c r="M35" s="161"/>
      <c r="N35" s="115"/>
      <c r="O35" s="115"/>
      <c r="P35" s="116"/>
      <c r="Q35" s="176"/>
      <c r="R35" s="158"/>
      <c r="S35" s="177"/>
      <c r="T35" s="161"/>
      <c r="U35" s="161"/>
      <c r="V35" s="115"/>
      <c r="W35" s="115"/>
      <c r="X35" s="116"/>
      <c r="Y35" s="176"/>
      <c r="Z35" s="158"/>
      <c r="AA35" s="177"/>
      <c r="AB35" s="161"/>
      <c r="AC35" s="262"/>
      <c r="AD35" s="115"/>
      <c r="AE35" s="115"/>
      <c r="AF35" s="116"/>
      <c r="AG35" s="176"/>
      <c r="AH35" s="158"/>
      <c r="AI35" s="177"/>
      <c r="AJ35" s="161"/>
      <c r="AK35" s="262"/>
      <c r="AL35" s="162"/>
      <c r="AM35" s="121"/>
      <c r="AN35" s="163"/>
      <c r="AO35" s="123"/>
      <c r="AP35" s="164"/>
      <c r="AQ35" s="164"/>
      <c r="AR35" s="164"/>
      <c r="AS35" s="165"/>
      <c r="AT35" s="166"/>
    </row>
    <row r="36" spans="1:46" s="43" customFormat="1" ht="24.95" customHeight="1" thickBot="1">
      <c r="A36" s="37"/>
      <c r="B36" s="56"/>
      <c r="C36" s="270"/>
      <c r="D36" s="95"/>
      <c r="E36" s="78"/>
      <c r="F36" s="179"/>
      <c r="G36" s="180"/>
      <c r="H36" s="181"/>
      <c r="I36" s="182"/>
      <c r="J36" s="179"/>
      <c r="K36" s="183"/>
      <c r="L36" s="184"/>
      <c r="M36" s="185"/>
      <c r="N36" s="179"/>
      <c r="O36" s="180"/>
      <c r="P36" s="181"/>
      <c r="Q36" s="182"/>
      <c r="R36" s="182"/>
      <c r="S36" s="183"/>
      <c r="T36" s="185"/>
      <c r="U36" s="185"/>
      <c r="V36" s="179"/>
      <c r="W36" s="180"/>
      <c r="X36" s="181"/>
      <c r="Y36" s="182"/>
      <c r="Z36" s="182"/>
      <c r="AA36" s="183"/>
      <c r="AB36" s="185"/>
      <c r="AC36" s="185"/>
      <c r="AD36" s="179"/>
      <c r="AE36" s="180"/>
      <c r="AF36" s="181"/>
      <c r="AG36" s="182"/>
      <c r="AH36" s="182"/>
      <c r="AI36" s="183"/>
      <c r="AJ36" s="185"/>
      <c r="AK36" s="185"/>
      <c r="AL36" s="186"/>
      <c r="AM36" s="187"/>
      <c r="AN36" s="188"/>
      <c r="AO36" s="189"/>
      <c r="AP36" s="188"/>
      <c r="AQ36" s="188"/>
      <c r="AR36" s="188"/>
      <c r="AS36" s="190"/>
      <c r="AT36" s="191"/>
    </row>
    <row r="37" spans="1:46" ht="24.95" customHeight="1" thickTop="1" thickBot="1">
      <c r="C37" s="268" t="s">
        <v>240</v>
      </c>
      <c r="D37" s="242" t="s">
        <v>234</v>
      </c>
      <c r="E37" s="32"/>
      <c r="F37" s="192" t="s">
        <v>29</v>
      </c>
      <c r="G37" s="192" t="s">
        <v>29</v>
      </c>
      <c r="H37" s="193"/>
      <c r="I37" s="194"/>
      <c r="J37" s="192"/>
      <c r="K37" s="193"/>
      <c r="L37" s="195"/>
      <c r="M37" s="104"/>
      <c r="N37" s="192"/>
      <c r="O37" s="192"/>
      <c r="P37" s="193"/>
      <c r="Q37" s="194"/>
      <c r="R37" s="194"/>
      <c r="S37" s="193"/>
      <c r="T37" s="104"/>
      <c r="U37" s="104"/>
      <c r="V37" s="192"/>
      <c r="W37" s="192"/>
      <c r="X37" s="193" t="s">
        <v>29</v>
      </c>
      <c r="Y37" s="194"/>
      <c r="Z37" s="194"/>
      <c r="AA37" s="193"/>
      <c r="AB37" s="104"/>
      <c r="AC37" s="261"/>
      <c r="AD37" s="192"/>
      <c r="AE37" s="192"/>
      <c r="AF37" s="193" t="s">
        <v>29</v>
      </c>
      <c r="AG37" s="194"/>
      <c r="AH37" s="194"/>
      <c r="AI37" s="193"/>
      <c r="AJ37" s="104"/>
      <c r="AK37" s="261"/>
      <c r="AL37" s="139"/>
      <c r="AM37" s="140"/>
      <c r="AN37" s="141"/>
      <c r="AO37" s="141"/>
      <c r="AP37" s="142"/>
      <c r="AQ37" s="142"/>
      <c r="AR37" s="142"/>
      <c r="AS37" s="143"/>
      <c r="AT37" s="196"/>
    </row>
    <row r="38" spans="1:46" ht="30.75" customHeight="1">
      <c r="A38" s="37" t="s">
        <v>71</v>
      </c>
      <c r="B38" s="36">
        <v>2.25</v>
      </c>
      <c r="C38" s="269"/>
      <c r="D38" s="209" t="s">
        <v>224</v>
      </c>
      <c r="E38" s="4"/>
      <c r="F38" s="97">
        <v>34</v>
      </c>
      <c r="G38" s="113">
        <v>15.3</v>
      </c>
      <c r="H38" s="99">
        <v>8.3000000000000007</v>
      </c>
      <c r="I38" s="100">
        <v>0.90580000000000005</v>
      </c>
      <c r="J38" s="105" t="s">
        <v>252</v>
      </c>
      <c r="K38" s="102">
        <f>SUM(H38/B38)</f>
        <v>3.6888888888888891</v>
      </c>
      <c r="L38" s="175"/>
      <c r="M38" s="146"/>
      <c r="N38" s="97">
        <v>39</v>
      </c>
      <c r="O38" s="113">
        <v>17</v>
      </c>
      <c r="P38" s="99">
        <v>10.199999999999999</v>
      </c>
      <c r="Q38" s="100">
        <v>0.98040000000000005</v>
      </c>
      <c r="R38" s="105" t="s">
        <v>252</v>
      </c>
      <c r="S38" s="102">
        <f>SUM(P38/B38)</f>
        <v>4.5333333333333332</v>
      </c>
      <c r="T38" s="146"/>
      <c r="U38" s="146"/>
      <c r="V38" s="97">
        <v>42</v>
      </c>
      <c r="W38" s="113">
        <v>12</v>
      </c>
      <c r="X38" s="99">
        <v>8.4</v>
      </c>
      <c r="Y38" s="100">
        <v>0.86109999999999998</v>
      </c>
      <c r="Z38" s="105" t="s">
        <v>252</v>
      </c>
      <c r="AA38" s="102">
        <f>SUM(X38/B38)</f>
        <v>3.7333333333333334</v>
      </c>
      <c r="AB38" s="146"/>
      <c r="AC38" s="146"/>
      <c r="AD38" s="97">
        <v>59</v>
      </c>
      <c r="AE38" s="113">
        <v>13</v>
      </c>
      <c r="AF38" s="99">
        <v>6.3</v>
      </c>
      <c r="AG38" s="100">
        <v>0.87</v>
      </c>
      <c r="AH38" s="105" t="s">
        <v>252</v>
      </c>
      <c r="AI38" s="102">
        <f t="shared" ref="AI38:AI40" si="12">SUM(AF38/B38)</f>
        <v>2.8</v>
      </c>
      <c r="AJ38" s="146"/>
      <c r="AK38" s="146"/>
      <c r="AL38" s="147">
        <v>186</v>
      </c>
      <c r="AM38" s="148">
        <v>32.700000000000003</v>
      </c>
      <c r="AN38" s="149"/>
      <c r="AO38" s="150">
        <v>117</v>
      </c>
      <c r="AP38" s="149"/>
      <c r="AQ38" s="149"/>
      <c r="AR38" s="149"/>
      <c r="AS38" s="151"/>
      <c r="AT38" s="152"/>
    </row>
    <row r="39" spans="1:46" ht="24.95" customHeight="1">
      <c r="A39" s="37" t="s">
        <v>72</v>
      </c>
      <c r="B39" s="36">
        <v>7</v>
      </c>
      <c r="C39" s="269"/>
      <c r="D39" s="205" t="s">
        <v>73</v>
      </c>
      <c r="E39" s="4"/>
      <c r="F39" s="97">
        <v>57</v>
      </c>
      <c r="G39" s="113">
        <v>27.67</v>
      </c>
      <c r="H39" s="99">
        <v>17.7</v>
      </c>
      <c r="I39" s="100">
        <v>0.97989999999999999</v>
      </c>
      <c r="J39" s="105">
        <v>0.95</v>
      </c>
      <c r="K39" s="102">
        <f t="shared" ref="K39:K40" si="13">SUM(H39/B39)</f>
        <v>2.5285714285714285</v>
      </c>
      <c r="L39" s="103"/>
      <c r="M39" s="146"/>
      <c r="N39" s="97">
        <v>67</v>
      </c>
      <c r="O39" s="113">
        <v>35</v>
      </c>
      <c r="P39" s="99">
        <v>23</v>
      </c>
      <c r="Q39" s="100">
        <v>0.99280000000000002</v>
      </c>
      <c r="R39" s="105">
        <v>0.4</v>
      </c>
      <c r="S39" s="102">
        <f t="shared" ref="S39:S40" si="14">SUM(P39/B39)</f>
        <v>3.2857142857142856</v>
      </c>
      <c r="T39" s="146"/>
      <c r="U39" s="146"/>
      <c r="V39" s="97">
        <v>61</v>
      </c>
      <c r="W39" s="113">
        <v>31</v>
      </c>
      <c r="X39" s="99">
        <v>19.3</v>
      </c>
      <c r="Y39" s="100">
        <v>0.97829999999999995</v>
      </c>
      <c r="Z39" s="105">
        <v>0.88</v>
      </c>
      <c r="AA39" s="102">
        <f t="shared" ref="AA39:AA40" si="15">SUM(X39/B39)</f>
        <v>2.7571428571428571</v>
      </c>
      <c r="AB39" s="146"/>
      <c r="AC39" s="146"/>
      <c r="AD39" s="97">
        <v>81</v>
      </c>
      <c r="AE39" s="113">
        <v>34</v>
      </c>
      <c r="AF39" s="99">
        <v>27.4</v>
      </c>
      <c r="AG39" s="100">
        <v>0.98</v>
      </c>
      <c r="AH39" s="105">
        <v>0.62</v>
      </c>
      <c r="AI39" s="102">
        <f t="shared" si="12"/>
        <v>3.9142857142857141</v>
      </c>
      <c r="AJ39" s="146"/>
      <c r="AK39" s="146"/>
      <c r="AL39" s="155">
        <v>141</v>
      </c>
      <c r="AM39" s="148">
        <v>87.4</v>
      </c>
      <c r="AN39" s="108"/>
      <c r="AO39" s="109">
        <v>52</v>
      </c>
      <c r="AP39" s="108"/>
      <c r="AQ39" s="108"/>
      <c r="AR39" s="108"/>
      <c r="AS39" s="111"/>
      <c r="AT39" s="112"/>
    </row>
    <row r="40" spans="1:46" ht="24.95" customHeight="1">
      <c r="A40" s="37" t="s">
        <v>40</v>
      </c>
      <c r="B40" s="36">
        <v>3</v>
      </c>
      <c r="C40" s="269"/>
      <c r="D40" s="209" t="s">
        <v>75</v>
      </c>
      <c r="E40" s="4"/>
      <c r="F40" s="97">
        <v>21</v>
      </c>
      <c r="G40" s="113">
        <v>21</v>
      </c>
      <c r="H40" s="99">
        <v>5.6</v>
      </c>
      <c r="I40" s="100">
        <v>1</v>
      </c>
      <c r="J40" s="105">
        <v>0.98</v>
      </c>
      <c r="K40" s="102">
        <f t="shared" si="13"/>
        <v>1.8666666666666665</v>
      </c>
      <c r="L40" s="103"/>
      <c r="M40" s="146"/>
      <c r="N40" s="97">
        <v>33</v>
      </c>
      <c r="O40" s="113">
        <v>33</v>
      </c>
      <c r="P40" s="99">
        <v>0.7</v>
      </c>
      <c r="Q40" s="100">
        <v>1</v>
      </c>
      <c r="R40" s="105" t="s">
        <v>252</v>
      </c>
      <c r="S40" s="102">
        <f t="shared" si="14"/>
        <v>0.23333333333333331</v>
      </c>
      <c r="T40" s="146"/>
      <c r="U40" s="146"/>
      <c r="V40" s="97">
        <v>19</v>
      </c>
      <c r="W40" s="113">
        <v>19</v>
      </c>
      <c r="X40" s="99">
        <v>5.0999999999999996</v>
      </c>
      <c r="Y40" s="100">
        <v>0.94740000000000002</v>
      </c>
      <c r="Z40" s="105">
        <v>0.55000000000000004</v>
      </c>
      <c r="AA40" s="102">
        <f t="shared" si="15"/>
        <v>1.7</v>
      </c>
      <c r="AB40" s="146"/>
      <c r="AC40" s="146"/>
      <c r="AD40" s="97">
        <v>18</v>
      </c>
      <c r="AE40" s="113">
        <v>18</v>
      </c>
      <c r="AF40" s="99">
        <v>4.5</v>
      </c>
      <c r="AG40" s="100">
        <v>0.95</v>
      </c>
      <c r="AH40" s="105">
        <v>0.95</v>
      </c>
      <c r="AI40" s="102">
        <f t="shared" si="12"/>
        <v>1.5</v>
      </c>
      <c r="AJ40" s="146"/>
      <c r="AK40" s="146"/>
      <c r="AL40" s="155">
        <v>56</v>
      </c>
      <c r="AM40" s="148">
        <v>16.2</v>
      </c>
      <c r="AN40" s="108"/>
      <c r="AO40" s="156">
        <v>21</v>
      </c>
      <c r="AP40" s="157"/>
      <c r="AQ40" s="157"/>
      <c r="AR40" s="157"/>
      <c r="AS40" s="111"/>
      <c r="AT40" s="112"/>
    </row>
    <row r="41" spans="1:46" ht="24.95" customHeight="1">
      <c r="A41" s="40"/>
      <c r="B41" s="41"/>
      <c r="C41" s="269"/>
      <c r="D41" s="206" t="s">
        <v>28</v>
      </c>
      <c r="E41" s="44"/>
      <c r="F41" s="115">
        <f>SUM(F38:F40)</f>
        <v>112</v>
      </c>
      <c r="G41" s="115" t="s">
        <v>252</v>
      </c>
      <c r="H41" s="116">
        <f>SUM(H38:H40)</f>
        <v>31.6</v>
      </c>
      <c r="I41" s="158" t="s">
        <v>252</v>
      </c>
      <c r="J41" s="117" t="s">
        <v>252</v>
      </c>
      <c r="K41" s="177" t="s">
        <v>252</v>
      </c>
      <c r="L41" s="178"/>
      <c r="M41" s="197"/>
      <c r="N41" s="115">
        <f>SUM(N38+N39+N40)</f>
        <v>139</v>
      </c>
      <c r="O41" s="115" t="s">
        <v>252</v>
      </c>
      <c r="P41" s="116">
        <f>SUM(P38:P40)</f>
        <v>33.900000000000006</v>
      </c>
      <c r="Q41" s="158" t="s">
        <v>252</v>
      </c>
      <c r="R41" s="158" t="s">
        <v>252</v>
      </c>
      <c r="S41" s="177" t="s">
        <v>252</v>
      </c>
      <c r="T41" s="197"/>
      <c r="U41" s="197"/>
      <c r="V41" s="115">
        <f>SUM(V38+V39+V40)</f>
        <v>122</v>
      </c>
      <c r="W41" s="115" t="s">
        <v>252</v>
      </c>
      <c r="X41" s="116">
        <f>SUM(X38:X40)</f>
        <v>32.800000000000004</v>
      </c>
      <c r="Y41" s="158" t="s">
        <v>252</v>
      </c>
      <c r="Z41" s="158" t="s">
        <v>252</v>
      </c>
      <c r="AA41" s="177" t="s">
        <v>252</v>
      </c>
      <c r="AB41" s="197"/>
      <c r="AC41" s="263"/>
      <c r="AD41" s="115">
        <f>SUM(AD38+AD39+AD40)</f>
        <v>158</v>
      </c>
      <c r="AE41" s="115"/>
      <c r="AF41" s="116">
        <f>SUM(AF38:AF40)</f>
        <v>38.199999999999996</v>
      </c>
      <c r="AG41" s="158" t="s">
        <v>252</v>
      </c>
      <c r="AH41" s="158" t="s">
        <v>252</v>
      </c>
      <c r="AI41" s="177" t="s">
        <v>252</v>
      </c>
      <c r="AJ41" s="197"/>
      <c r="AK41" s="263"/>
      <c r="AL41" s="198">
        <f>SUM(AL38:AL40)</f>
        <v>383</v>
      </c>
      <c r="AM41" s="121">
        <f>SUM(AM38:AM40)</f>
        <v>136.30000000000001</v>
      </c>
      <c r="AN41" s="163"/>
      <c r="AO41" s="123">
        <f>SUM(AO38:AO40)</f>
        <v>190</v>
      </c>
      <c r="AP41" s="164"/>
      <c r="AQ41" s="164"/>
      <c r="AR41" s="164"/>
      <c r="AS41" s="165"/>
      <c r="AT41" s="166"/>
    </row>
    <row r="42" spans="1:46" s="43" customFormat="1" ht="24.95" customHeight="1" thickBot="1">
      <c r="A42" s="37"/>
      <c r="B42" s="36"/>
      <c r="C42" s="269"/>
      <c r="D42" s="94"/>
      <c r="E42" s="6"/>
      <c r="F42" s="125"/>
      <c r="G42" s="126"/>
      <c r="H42" s="127"/>
      <c r="I42" s="128"/>
      <c r="J42" s="125"/>
      <c r="K42" s="129"/>
      <c r="L42" s="167"/>
      <c r="M42" s="168"/>
      <c r="N42" s="125"/>
      <c r="O42" s="126"/>
      <c r="P42" s="127"/>
      <c r="Q42" s="128"/>
      <c r="R42" s="128"/>
      <c r="S42" s="129"/>
      <c r="T42" s="168"/>
      <c r="U42" s="168"/>
      <c r="V42" s="125"/>
      <c r="W42" s="126"/>
      <c r="X42" s="127"/>
      <c r="Y42" s="128"/>
      <c r="Z42" s="128"/>
      <c r="AA42" s="129"/>
      <c r="AB42" s="168"/>
      <c r="AC42" s="168"/>
      <c r="AD42" s="125"/>
      <c r="AE42" s="126"/>
      <c r="AF42" s="127"/>
      <c r="AG42" s="128"/>
      <c r="AH42" s="128"/>
      <c r="AI42" s="129"/>
      <c r="AJ42" s="168"/>
      <c r="AK42" s="168"/>
      <c r="AL42" s="169"/>
      <c r="AM42" s="170"/>
      <c r="AN42" s="171"/>
      <c r="AO42" s="172"/>
      <c r="AP42" s="171"/>
      <c r="AQ42" s="171"/>
      <c r="AR42" s="171"/>
      <c r="AS42" s="173"/>
      <c r="AT42" s="191"/>
    </row>
    <row r="43" spans="1:46" ht="24.95" customHeight="1" thickTop="1" thickBot="1">
      <c r="C43" s="269"/>
      <c r="D43" s="241" t="s">
        <v>241</v>
      </c>
      <c r="E43" s="32"/>
      <c r="F43" s="135"/>
      <c r="G43" s="135"/>
      <c r="H43" s="136"/>
      <c r="I43" s="137"/>
      <c r="J43" s="135"/>
      <c r="K43" s="136"/>
      <c r="L43" s="138"/>
      <c r="M43" s="104"/>
      <c r="N43" s="135"/>
      <c r="O43" s="135"/>
      <c r="P43" s="136"/>
      <c r="Q43" s="137"/>
      <c r="R43" s="137"/>
      <c r="S43" s="136"/>
      <c r="T43" s="104"/>
      <c r="U43" s="104"/>
      <c r="V43" s="135"/>
      <c r="W43" s="135"/>
      <c r="X43" s="136"/>
      <c r="Y43" s="137"/>
      <c r="Z43" s="137"/>
      <c r="AA43" s="136"/>
      <c r="AB43" s="104"/>
      <c r="AC43" s="261"/>
      <c r="AD43" s="135"/>
      <c r="AE43" s="135"/>
      <c r="AF43" s="136"/>
      <c r="AG43" s="137"/>
      <c r="AH43" s="137"/>
      <c r="AI43" s="136"/>
      <c r="AJ43" s="104"/>
      <c r="AK43" s="261"/>
      <c r="AL43" s="139"/>
      <c r="AM43" s="140"/>
      <c r="AN43" s="141"/>
      <c r="AO43" s="141"/>
      <c r="AP43" s="142"/>
      <c r="AQ43" s="142"/>
      <c r="AR43" s="142"/>
      <c r="AS43" s="143"/>
      <c r="AT43" s="217"/>
    </row>
    <row r="44" spans="1:46" ht="30" customHeight="1">
      <c r="A44" s="37" t="s">
        <v>77</v>
      </c>
      <c r="B44" s="36">
        <v>1</v>
      </c>
      <c r="C44" s="269"/>
      <c r="D44" s="205" t="s">
        <v>78</v>
      </c>
      <c r="E44" s="4"/>
      <c r="F44" s="97">
        <v>13</v>
      </c>
      <c r="G44" s="113">
        <v>13</v>
      </c>
      <c r="H44" s="99">
        <v>4.5999999999999996</v>
      </c>
      <c r="I44" s="100">
        <v>0.92300000000000004</v>
      </c>
      <c r="J44" s="105">
        <v>0.75</v>
      </c>
      <c r="K44" s="102">
        <f>SUM(H44/B44)</f>
        <v>4.5999999999999996</v>
      </c>
      <c r="L44" s="175"/>
      <c r="M44" s="146"/>
      <c r="N44" s="97">
        <v>22</v>
      </c>
      <c r="O44" s="113">
        <v>11</v>
      </c>
      <c r="P44" s="99">
        <v>6.3</v>
      </c>
      <c r="Q44" s="100">
        <v>0.96879999999999999</v>
      </c>
      <c r="R44" s="105">
        <v>0.92</v>
      </c>
      <c r="S44" s="102">
        <f>SUM(P44/B44)</f>
        <v>6.3</v>
      </c>
      <c r="T44" s="146"/>
      <c r="U44" s="146"/>
      <c r="V44" s="97">
        <v>9</v>
      </c>
      <c r="W44" s="113">
        <v>9</v>
      </c>
      <c r="X44" s="99">
        <v>3</v>
      </c>
      <c r="Y44" s="100">
        <v>1</v>
      </c>
      <c r="Z44" s="105">
        <v>0.55000000000000004</v>
      </c>
      <c r="AA44" s="102">
        <f>SUM(X44/B44)</f>
        <v>3</v>
      </c>
      <c r="AB44" s="146"/>
      <c r="AC44" s="146"/>
      <c r="AD44" s="97">
        <v>26</v>
      </c>
      <c r="AE44" s="113">
        <v>10</v>
      </c>
      <c r="AF44" s="99">
        <v>7.6</v>
      </c>
      <c r="AG44" s="100">
        <v>0.98</v>
      </c>
      <c r="AH44" s="105">
        <v>1</v>
      </c>
      <c r="AI44" s="102">
        <f t="shared" ref="AI44:AI54" si="16">SUM(AF44/B44)</f>
        <v>7.6</v>
      </c>
      <c r="AJ44" s="146"/>
      <c r="AK44" s="146"/>
      <c r="AL44" s="147">
        <v>40</v>
      </c>
      <c r="AM44" s="148">
        <v>21.6</v>
      </c>
      <c r="AN44" s="149"/>
      <c r="AO44" s="150">
        <v>20</v>
      </c>
      <c r="AP44" s="149"/>
      <c r="AQ44" s="149"/>
      <c r="AR44" s="149"/>
      <c r="AS44" s="151"/>
      <c r="AT44" s="152"/>
    </row>
    <row r="45" spans="1:46" ht="28.5" customHeight="1">
      <c r="A45" s="39" t="s">
        <v>233</v>
      </c>
      <c r="B45" s="36">
        <v>2.75</v>
      </c>
      <c r="C45" s="269"/>
      <c r="D45" s="205" t="s">
        <v>79</v>
      </c>
      <c r="E45" s="4"/>
      <c r="F45" s="97">
        <v>50</v>
      </c>
      <c r="G45" s="113">
        <v>15.18</v>
      </c>
      <c r="H45" s="99">
        <v>15.9</v>
      </c>
      <c r="I45" s="100">
        <v>0.98799999999999999</v>
      </c>
      <c r="J45" s="105">
        <v>0.75</v>
      </c>
      <c r="K45" s="102">
        <f t="shared" ref="K45:K54" si="17">SUM(H45/B45)</f>
        <v>5.7818181818181822</v>
      </c>
      <c r="L45" s="103"/>
      <c r="M45" s="146"/>
      <c r="N45" s="97">
        <v>57</v>
      </c>
      <c r="O45" s="113">
        <v>15</v>
      </c>
      <c r="P45" s="99">
        <v>22.5</v>
      </c>
      <c r="Q45" s="100">
        <v>1</v>
      </c>
      <c r="R45" s="105">
        <v>0.57999999999999996</v>
      </c>
      <c r="S45" s="102">
        <f t="shared" ref="S45:S54" si="18">SUM(P45/B45)</f>
        <v>8.1818181818181817</v>
      </c>
      <c r="T45" s="146"/>
      <c r="U45" s="146"/>
      <c r="V45" s="97">
        <v>55</v>
      </c>
      <c r="W45" s="113">
        <v>17</v>
      </c>
      <c r="X45" s="99">
        <v>17</v>
      </c>
      <c r="Y45" s="100">
        <v>1</v>
      </c>
      <c r="Z45" s="105">
        <v>0.88</v>
      </c>
      <c r="AA45" s="102">
        <f t="shared" ref="AA45:AA54" si="19">SUM(X45/B45)</f>
        <v>6.1818181818181817</v>
      </c>
      <c r="AB45" s="146"/>
      <c r="AC45" s="146"/>
      <c r="AD45" s="97">
        <v>52</v>
      </c>
      <c r="AE45" s="113">
        <v>15</v>
      </c>
      <c r="AF45" s="99">
        <v>20</v>
      </c>
      <c r="AG45" s="100">
        <v>0.98</v>
      </c>
      <c r="AH45" s="105">
        <v>0.57999999999999996</v>
      </c>
      <c r="AI45" s="102">
        <f t="shared" si="16"/>
        <v>7.2727272727272725</v>
      </c>
      <c r="AJ45" s="146"/>
      <c r="AK45" s="146"/>
      <c r="AL45" s="155">
        <v>105</v>
      </c>
      <c r="AM45" s="148">
        <v>75.400000000000006</v>
      </c>
      <c r="AN45" s="108"/>
      <c r="AO45" s="109">
        <v>34</v>
      </c>
      <c r="AP45" s="108"/>
      <c r="AQ45" s="108"/>
      <c r="AR45" s="108"/>
      <c r="AS45" s="111"/>
      <c r="AT45" s="112"/>
    </row>
    <row r="46" spans="1:46" ht="27.75" customHeight="1">
      <c r="A46" s="37" t="s">
        <v>80</v>
      </c>
      <c r="B46" s="36">
        <v>2</v>
      </c>
      <c r="C46" s="269"/>
      <c r="D46" s="205" t="s">
        <v>81</v>
      </c>
      <c r="E46" s="4"/>
      <c r="F46" s="97">
        <v>27</v>
      </c>
      <c r="G46" s="113">
        <v>12</v>
      </c>
      <c r="H46" s="99">
        <v>10</v>
      </c>
      <c r="I46" s="100">
        <v>0.95450000000000002</v>
      </c>
      <c r="J46" s="101">
        <v>0.91</v>
      </c>
      <c r="K46" s="102">
        <f t="shared" si="17"/>
        <v>5</v>
      </c>
      <c r="L46" s="103"/>
      <c r="M46" s="146"/>
      <c r="N46" s="97">
        <v>24</v>
      </c>
      <c r="O46" s="113">
        <v>11</v>
      </c>
      <c r="P46" s="99">
        <v>10.5</v>
      </c>
      <c r="Q46" s="100">
        <v>1</v>
      </c>
      <c r="R46" s="105">
        <v>0.22</v>
      </c>
      <c r="S46" s="102">
        <f t="shared" si="18"/>
        <v>5.25</v>
      </c>
      <c r="T46" s="146"/>
      <c r="U46" s="146"/>
      <c r="V46" s="97">
        <v>27</v>
      </c>
      <c r="W46" s="113">
        <v>12</v>
      </c>
      <c r="X46" s="99">
        <v>9.8000000000000007</v>
      </c>
      <c r="Y46" s="100">
        <v>0.95309999999999995</v>
      </c>
      <c r="Z46" s="105">
        <v>0.54</v>
      </c>
      <c r="AA46" s="102">
        <f t="shared" si="19"/>
        <v>4.9000000000000004</v>
      </c>
      <c r="AB46" s="146"/>
      <c r="AC46" s="146"/>
      <c r="AD46" s="97">
        <v>33</v>
      </c>
      <c r="AE46" s="113">
        <v>12</v>
      </c>
      <c r="AF46" s="99">
        <v>12.8</v>
      </c>
      <c r="AG46" s="100">
        <v>0.87</v>
      </c>
      <c r="AH46" s="105">
        <v>0.56000000000000005</v>
      </c>
      <c r="AI46" s="102">
        <f t="shared" si="16"/>
        <v>6.4</v>
      </c>
      <c r="AJ46" s="146"/>
      <c r="AK46" s="146"/>
      <c r="AL46" s="155">
        <v>80</v>
      </c>
      <c r="AM46" s="148">
        <v>43</v>
      </c>
      <c r="AN46" s="108"/>
      <c r="AO46" s="156">
        <v>37</v>
      </c>
      <c r="AP46" s="157"/>
      <c r="AQ46" s="157"/>
      <c r="AR46" s="157"/>
      <c r="AS46" s="111"/>
      <c r="AT46" s="112"/>
    </row>
    <row r="47" spans="1:46" ht="24.95" customHeight="1">
      <c r="A47" s="37" t="s">
        <v>74</v>
      </c>
      <c r="B47" s="36">
        <v>1.5</v>
      </c>
      <c r="C47" s="269"/>
      <c r="D47" s="205" t="s">
        <v>82</v>
      </c>
      <c r="E47" s="4"/>
      <c r="F47" s="97">
        <v>10</v>
      </c>
      <c r="G47" s="113">
        <v>9</v>
      </c>
      <c r="H47" s="99">
        <v>4.2</v>
      </c>
      <c r="I47" s="100">
        <v>1</v>
      </c>
      <c r="J47" s="101">
        <v>0.62</v>
      </c>
      <c r="K47" s="102">
        <f t="shared" si="17"/>
        <v>2.8000000000000003</v>
      </c>
      <c r="L47" s="103"/>
      <c r="M47" s="146"/>
      <c r="N47" s="97">
        <v>27</v>
      </c>
      <c r="O47" s="113">
        <v>27</v>
      </c>
      <c r="P47" s="99">
        <v>7.8</v>
      </c>
      <c r="Q47" s="100">
        <v>0.85189999999999999</v>
      </c>
      <c r="R47" s="105">
        <v>0.1</v>
      </c>
      <c r="S47" s="102">
        <f t="shared" si="18"/>
        <v>5.2</v>
      </c>
      <c r="T47" s="146"/>
      <c r="U47" s="146"/>
      <c r="V47" s="97">
        <v>16</v>
      </c>
      <c r="W47" s="113">
        <v>13</v>
      </c>
      <c r="X47" s="99">
        <v>4.8</v>
      </c>
      <c r="Y47" s="100">
        <v>1</v>
      </c>
      <c r="Z47" s="105">
        <v>0.7</v>
      </c>
      <c r="AA47" s="102">
        <f t="shared" si="19"/>
        <v>3.1999999999999997</v>
      </c>
      <c r="AB47" s="146"/>
      <c r="AC47" s="146"/>
      <c r="AD47" s="97">
        <v>27</v>
      </c>
      <c r="AE47" s="113">
        <v>27</v>
      </c>
      <c r="AF47" s="99">
        <v>7.5</v>
      </c>
      <c r="AG47" s="100">
        <v>1</v>
      </c>
      <c r="AH47" s="105">
        <v>0.75</v>
      </c>
      <c r="AI47" s="102">
        <f t="shared" si="16"/>
        <v>5</v>
      </c>
      <c r="AJ47" s="146"/>
      <c r="AK47" s="146"/>
      <c r="AL47" s="155">
        <v>52</v>
      </c>
      <c r="AM47" s="148">
        <v>24.3</v>
      </c>
      <c r="AN47" s="108"/>
      <c r="AO47" s="109">
        <v>20</v>
      </c>
      <c r="AP47" s="108"/>
      <c r="AQ47" s="108"/>
      <c r="AR47" s="108"/>
      <c r="AS47" s="111"/>
      <c r="AT47" s="112"/>
    </row>
    <row r="48" spans="1:46" ht="24.95" customHeight="1">
      <c r="A48" s="37" t="s">
        <v>27</v>
      </c>
      <c r="B48" s="36">
        <v>2</v>
      </c>
      <c r="C48" s="269"/>
      <c r="D48" s="205" t="s">
        <v>83</v>
      </c>
      <c r="E48" s="4"/>
      <c r="F48" s="97">
        <v>48</v>
      </c>
      <c r="G48" s="113">
        <v>14.75</v>
      </c>
      <c r="H48" s="99">
        <v>10.1</v>
      </c>
      <c r="I48" s="100">
        <v>0.94910000000000005</v>
      </c>
      <c r="J48" s="101">
        <v>0.74</v>
      </c>
      <c r="K48" s="102">
        <f t="shared" si="17"/>
        <v>5.05</v>
      </c>
      <c r="L48" s="103"/>
      <c r="M48" s="146"/>
      <c r="N48" s="97">
        <v>36</v>
      </c>
      <c r="O48" s="113">
        <v>16</v>
      </c>
      <c r="P48" s="99">
        <v>10.7</v>
      </c>
      <c r="Q48" s="100">
        <v>0.98570000000000002</v>
      </c>
      <c r="R48" s="105">
        <v>0.71</v>
      </c>
      <c r="S48" s="102">
        <f t="shared" si="18"/>
        <v>5.35</v>
      </c>
      <c r="T48" s="146"/>
      <c r="U48" s="146"/>
      <c r="V48" s="97">
        <v>53</v>
      </c>
      <c r="W48" s="113">
        <v>14</v>
      </c>
      <c r="X48" s="99">
        <v>10.199999999999999</v>
      </c>
      <c r="Y48" s="100">
        <v>0.96519999999999995</v>
      </c>
      <c r="Z48" s="105">
        <v>0.83</v>
      </c>
      <c r="AA48" s="102">
        <f t="shared" si="19"/>
        <v>5.0999999999999996</v>
      </c>
      <c r="AB48" s="146"/>
      <c r="AC48" s="146"/>
      <c r="AD48" s="97">
        <v>26</v>
      </c>
      <c r="AE48" s="113">
        <v>14</v>
      </c>
      <c r="AF48" s="99">
        <v>7.6</v>
      </c>
      <c r="AG48" s="100">
        <v>0.96</v>
      </c>
      <c r="AH48" s="105">
        <v>0.53</v>
      </c>
      <c r="AI48" s="102">
        <f t="shared" si="16"/>
        <v>3.8</v>
      </c>
      <c r="AJ48" s="146"/>
      <c r="AK48" s="146"/>
      <c r="AL48" s="155">
        <v>77</v>
      </c>
      <c r="AM48" s="148">
        <v>38.5</v>
      </c>
      <c r="AN48" s="108"/>
      <c r="AO48" s="109">
        <v>27</v>
      </c>
      <c r="AP48" s="108"/>
      <c r="AQ48" s="108"/>
      <c r="AR48" s="108"/>
      <c r="AS48" s="111"/>
      <c r="AT48" s="112"/>
    </row>
    <row r="49" spans="1:46" ht="24.95" customHeight="1">
      <c r="A49" s="37" t="s">
        <v>84</v>
      </c>
      <c r="B49" s="36">
        <v>1</v>
      </c>
      <c r="C49" s="269"/>
      <c r="D49" s="205" t="s">
        <v>85</v>
      </c>
      <c r="E49" s="4"/>
      <c r="F49" s="97">
        <v>14</v>
      </c>
      <c r="G49" s="113">
        <v>14</v>
      </c>
      <c r="H49" s="99">
        <v>4.7</v>
      </c>
      <c r="I49" s="100">
        <v>1</v>
      </c>
      <c r="J49" s="101">
        <v>0.93</v>
      </c>
      <c r="K49" s="102">
        <f t="shared" si="17"/>
        <v>4.7</v>
      </c>
      <c r="L49" s="103"/>
      <c r="M49" s="146"/>
      <c r="N49" s="97">
        <v>14</v>
      </c>
      <c r="O49" s="113">
        <v>14</v>
      </c>
      <c r="P49" s="99">
        <v>5.3</v>
      </c>
      <c r="Q49" s="100">
        <v>1</v>
      </c>
      <c r="R49" s="105">
        <v>7.0000000000000007E-2</v>
      </c>
      <c r="S49" s="102">
        <f t="shared" si="18"/>
        <v>5.3</v>
      </c>
      <c r="T49" s="146"/>
      <c r="U49" s="146"/>
      <c r="V49" s="97">
        <v>13</v>
      </c>
      <c r="W49" s="113">
        <v>13</v>
      </c>
      <c r="X49" s="99">
        <v>5.2</v>
      </c>
      <c r="Y49" s="100">
        <v>1</v>
      </c>
      <c r="Z49" s="105">
        <v>0.93</v>
      </c>
      <c r="AA49" s="102">
        <f t="shared" si="19"/>
        <v>5.2</v>
      </c>
      <c r="AB49" s="146"/>
      <c r="AC49" s="146"/>
      <c r="AD49" s="97">
        <v>12</v>
      </c>
      <c r="AE49" s="113">
        <v>12</v>
      </c>
      <c r="AF49" s="99">
        <v>5.3</v>
      </c>
      <c r="AG49" s="100">
        <v>1</v>
      </c>
      <c r="AH49" s="105">
        <v>0.92</v>
      </c>
      <c r="AI49" s="102">
        <f t="shared" si="16"/>
        <v>5.3</v>
      </c>
      <c r="AJ49" s="146"/>
      <c r="AK49" s="146"/>
      <c r="AL49" s="155">
        <v>28</v>
      </c>
      <c r="AM49" s="148">
        <v>20.5</v>
      </c>
      <c r="AN49" s="108"/>
      <c r="AO49" s="109">
        <v>15</v>
      </c>
      <c r="AP49" s="108"/>
      <c r="AQ49" s="108"/>
      <c r="AR49" s="108"/>
      <c r="AS49" s="111"/>
      <c r="AT49" s="112"/>
    </row>
    <row r="50" spans="1:46" ht="24.95" customHeight="1">
      <c r="A50" s="37" t="s">
        <v>86</v>
      </c>
      <c r="B50" s="36">
        <v>1</v>
      </c>
      <c r="C50" s="269"/>
      <c r="D50" s="205" t="s">
        <v>87</v>
      </c>
      <c r="E50" s="4"/>
      <c r="F50" s="97">
        <v>13</v>
      </c>
      <c r="G50" s="113">
        <v>13</v>
      </c>
      <c r="H50" s="99">
        <v>6.9</v>
      </c>
      <c r="I50" s="100">
        <v>1</v>
      </c>
      <c r="J50" s="101">
        <v>0.93</v>
      </c>
      <c r="K50" s="102">
        <f t="shared" si="17"/>
        <v>6.9</v>
      </c>
      <c r="L50" s="103"/>
      <c r="M50" s="146"/>
      <c r="N50" s="97">
        <v>13</v>
      </c>
      <c r="O50" s="113">
        <v>13</v>
      </c>
      <c r="P50" s="99">
        <v>5.8</v>
      </c>
      <c r="Q50" s="100">
        <v>1</v>
      </c>
      <c r="R50" s="105">
        <v>1</v>
      </c>
      <c r="S50" s="102">
        <f t="shared" si="18"/>
        <v>5.8</v>
      </c>
      <c r="T50" s="146"/>
      <c r="U50" s="146"/>
      <c r="V50" s="97">
        <v>13</v>
      </c>
      <c r="W50" s="113">
        <v>13</v>
      </c>
      <c r="X50" s="99">
        <v>4.5999999999999996</v>
      </c>
      <c r="Y50" s="100">
        <v>1</v>
      </c>
      <c r="Z50" s="105">
        <v>1</v>
      </c>
      <c r="AA50" s="102">
        <f t="shared" si="19"/>
        <v>4.5999999999999996</v>
      </c>
      <c r="AB50" s="146"/>
      <c r="AC50" s="146"/>
      <c r="AD50" s="97">
        <v>14</v>
      </c>
      <c r="AE50" s="113">
        <v>14</v>
      </c>
      <c r="AF50" s="99">
        <v>6.3</v>
      </c>
      <c r="AG50" s="100">
        <v>1</v>
      </c>
      <c r="AH50" s="105">
        <f>-AE5014</f>
        <v>0</v>
      </c>
      <c r="AI50" s="102">
        <f t="shared" si="16"/>
        <v>6.3</v>
      </c>
      <c r="AJ50" s="146"/>
      <c r="AK50" s="146"/>
      <c r="AL50" s="155">
        <v>27</v>
      </c>
      <c r="AM50" s="148">
        <v>24.9</v>
      </c>
      <c r="AN50" s="108"/>
      <c r="AO50" s="109">
        <v>14</v>
      </c>
      <c r="AP50" s="108"/>
      <c r="AQ50" s="108"/>
      <c r="AR50" s="108"/>
      <c r="AS50" s="111"/>
      <c r="AT50" s="112"/>
    </row>
    <row r="51" spans="1:46" ht="24.95" customHeight="1">
      <c r="A51" s="37" t="s">
        <v>25</v>
      </c>
      <c r="B51" s="36">
        <v>2</v>
      </c>
      <c r="C51" s="269"/>
      <c r="D51" s="205" t="s">
        <v>88</v>
      </c>
      <c r="E51" s="4"/>
      <c r="F51" s="97">
        <v>25</v>
      </c>
      <c r="G51" s="113">
        <v>12.5</v>
      </c>
      <c r="H51" s="99">
        <v>10.6</v>
      </c>
      <c r="I51" s="100">
        <v>0.93425400000000003</v>
      </c>
      <c r="J51" s="101">
        <v>0.83</v>
      </c>
      <c r="K51" s="102">
        <f t="shared" si="17"/>
        <v>5.3</v>
      </c>
      <c r="L51" s="103"/>
      <c r="M51" s="146"/>
      <c r="N51" s="97">
        <v>35</v>
      </c>
      <c r="O51" s="113">
        <v>10</v>
      </c>
      <c r="P51" s="99">
        <v>12.4</v>
      </c>
      <c r="Q51" s="100">
        <v>1</v>
      </c>
      <c r="R51" s="105">
        <v>0.84</v>
      </c>
      <c r="S51" s="102">
        <f t="shared" si="18"/>
        <v>6.2</v>
      </c>
      <c r="T51" s="146"/>
      <c r="U51" s="146"/>
      <c r="V51" s="97">
        <v>17</v>
      </c>
      <c r="W51" s="113">
        <v>11</v>
      </c>
      <c r="X51" s="99">
        <v>7</v>
      </c>
      <c r="Y51" s="100">
        <v>0.87339999999999995</v>
      </c>
      <c r="Z51" s="105">
        <v>0.66</v>
      </c>
      <c r="AA51" s="102">
        <f t="shared" si="19"/>
        <v>3.5</v>
      </c>
      <c r="AB51" s="146"/>
      <c r="AC51" s="146"/>
      <c r="AD51" s="97">
        <v>33</v>
      </c>
      <c r="AE51" s="113">
        <v>11.54</v>
      </c>
      <c r="AF51" s="99">
        <v>12.4</v>
      </c>
      <c r="AG51" s="100">
        <v>0.87</v>
      </c>
      <c r="AH51" s="105">
        <v>0.76</v>
      </c>
      <c r="AI51" s="102">
        <f t="shared" si="16"/>
        <v>6.2</v>
      </c>
      <c r="AJ51" s="146"/>
      <c r="AK51" s="146"/>
      <c r="AL51" s="155">
        <v>59</v>
      </c>
      <c r="AM51" s="148">
        <v>42.4</v>
      </c>
      <c r="AN51" s="108"/>
      <c r="AO51" s="109">
        <v>27</v>
      </c>
      <c r="AP51" s="108"/>
      <c r="AQ51" s="108"/>
      <c r="AR51" s="108"/>
      <c r="AS51" s="111"/>
      <c r="AT51" s="112"/>
    </row>
    <row r="52" spans="1:46" ht="24.95" customHeight="1">
      <c r="A52" s="37" t="s">
        <v>34</v>
      </c>
      <c r="B52" s="36">
        <v>2.5</v>
      </c>
      <c r="C52" s="269"/>
      <c r="D52" s="205" t="s">
        <v>89</v>
      </c>
      <c r="E52" s="4"/>
      <c r="F52" s="97">
        <v>46</v>
      </c>
      <c r="G52" s="113">
        <v>15.45</v>
      </c>
      <c r="H52" s="99">
        <v>20.7</v>
      </c>
      <c r="I52" s="100">
        <v>0.97640000000000005</v>
      </c>
      <c r="J52" s="101">
        <v>0.96</v>
      </c>
      <c r="K52" s="102">
        <f t="shared" si="17"/>
        <v>8.2799999999999994</v>
      </c>
      <c r="L52" s="103"/>
      <c r="M52" s="146"/>
      <c r="N52" s="97">
        <v>29</v>
      </c>
      <c r="O52" s="113">
        <v>14</v>
      </c>
      <c r="P52" s="99">
        <v>11.1</v>
      </c>
      <c r="Q52" s="100">
        <v>0.98980000000000001</v>
      </c>
      <c r="R52" s="105">
        <v>0.65</v>
      </c>
      <c r="S52" s="102">
        <f t="shared" si="18"/>
        <v>4.4399999999999995</v>
      </c>
      <c r="T52" s="146"/>
      <c r="U52" s="146"/>
      <c r="V52" s="97">
        <v>43</v>
      </c>
      <c r="W52" s="113">
        <v>14</v>
      </c>
      <c r="X52" s="99">
        <v>18.2</v>
      </c>
      <c r="Y52" s="100">
        <v>0.99350000000000005</v>
      </c>
      <c r="Z52" s="105">
        <v>0.9</v>
      </c>
      <c r="AA52" s="102">
        <f t="shared" si="19"/>
        <v>7.2799999999999994</v>
      </c>
      <c r="AB52" s="146"/>
      <c r="AC52" s="146"/>
      <c r="AD52" s="97">
        <v>23</v>
      </c>
      <c r="AE52" s="113">
        <v>14</v>
      </c>
      <c r="AF52" s="99">
        <v>8.6999999999999993</v>
      </c>
      <c r="AG52" s="100">
        <v>0.95</v>
      </c>
      <c r="AH52" s="105">
        <v>0.54</v>
      </c>
      <c r="AI52" s="102">
        <f t="shared" si="16"/>
        <v>3.4799999999999995</v>
      </c>
      <c r="AJ52" s="146"/>
      <c r="AK52" s="146"/>
      <c r="AL52" s="155">
        <v>61</v>
      </c>
      <c r="AM52" s="148">
        <v>58.8</v>
      </c>
      <c r="AN52" s="108"/>
      <c r="AO52" s="109">
        <v>26</v>
      </c>
      <c r="AP52" s="108"/>
      <c r="AQ52" s="108"/>
      <c r="AR52" s="108"/>
      <c r="AS52" s="111"/>
      <c r="AT52" s="112"/>
    </row>
    <row r="53" spans="1:46" ht="24.95" customHeight="1">
      <c r="A53" s="37" t="s">
        <v>90</v>
      </c>
      <c r="B53" s="36">
        <v>1</v>
      </c>
      <c r="C53" s="269"/>
      <c r="D53" s="205" t="s">
        <v>91</v>
      </c>
      <c r="E53" s="4"/>
      <c r="F53" s="97"/>
      <c r="G53" s="113">
        <v>18</v>
      </c>
      <c r="H53" s="99">
        <v>2</v>
      </c>
      <c r="I53" s="100">
        <v>1</v>
      </c>
      <c r="J53" s="97" t="s">
        <v>252</v>
      </c>
      <c r="K53" s="102">
        <f t="shared" si="17"/>
        <v>2</v>
      </c>
      <c r="L53" s="103"/>
      <c r="M53" s="146"/>
      <c r="N53" s="97">
        <v>35</v>
      </c>
      <c r="O53" s="113">
        <v>18</v>
      </c>
      <c r="P53" s="99">
        <v>4</v>
      </c>
      <c r="Q53" s="100">
        <v>1</v>
      </c>
      <c r="R53" s="105" t="s">
        <v>252</v>
      </c>
      <c r="S53" s="102">
        <f t="shared" si="18"/>
        <v>4</v>
      </c>
      <c r="T53" s="146"/>
      <c r="U53" s="146"/>
      <c r="V53" s="97">
        <v>23</v>
      </c>
      <c r="W53" s="113">
        <v>23</v>
      </c>
      <c r="X53" s="99">
        <v>2.6</v>
      </c>
      <c r="Y53" s="100">
        <v>0.95650000000000002</v>
      </c>
      <c r="Z53" s="105" t="s">
        <v>252</v>
      </c>
      <c r="AA53" s="102">
        <f t="shared" si="19"/>
        <v>2.6</v>
      </c>
      <c r="AB53" s="146"/>
      <c r="AC53" s="146"/>
      <c r="AD53" s="97">
        <v>9</v>
      </c>
      <c r="AE53" s="113"/>
      <c r="AF53" s="99">
        <v>2</v>
      </c>
      <c r="AG53" s="100">
        <v>0.96</v>
      </c>
      <c r="AH53" s="105" t="s">
        <v>252</v>
      </c>
      <c r="AI53" s="102">
        <f t="shared" si="16"/>
        <v>2</v>
      </c>
      <c r="AJ53" s="146"/>
      <c r="AK53" s="146"/>
      <c r="AL53" s="155">
        <v>5</v>
      </c>
      <c r="AM53" s="148">
        <v>10.6</v>
      </c>
      <c r="AN53" s="108"/>
      <c r="AO53" s="109" t="s">
        <v>252</v>
      </c>
      <c r="AP53" s="108"/>
      <c r="AQ53" s="108"/>
      <c r="AR53" s="108"/>
      <c r="AS53" s="111"/>
      <c r="AT53" s="112"/>
    </row>
    <row r="54" spans="1:46" ht="24.95" customHeight="1">
      <c r="A54" s="37" t="s">
        <v>65</v>
      </c>
      <c r="B54" s="36">
        <v>2</v>
      </c>
      <c r="C54" s="269"/>
      <c r="D54" s="205" t="s">
        <v>93</v>
      </c>
      <c r="E54" s="4"/>
      <c r="F54" s="97">
        <v>68</v>
      </c>
      <c r="G54" s="113">
        <v>14.17</v>
      </c>
      <c r="H54" s="99">
        <v>9.4</v>
      </c>
      <c r="I54" s="100">
        <v>0.98819999999999997</v>
      </c>
      <c r="J54" s="101" t="s">
        <v>252</v>
      </c>
      <c r="K54" s="102">
        <f t="shared" si="17"/>
        <v>4.7</v>
      </c>
      <c r="L54" s="103"/>
      <c r="M54" s="146"/>
      <c r="N54" s="97">
        <v>108</v>
      </c>
      <c r="O54" s="113">
        <v>16</v>
      </c>
      <c r="P54" s="99">
        <v>14.4</v>
      </c>
      <c r="Q54" s="100">
        <v>0.90080000000000005</v>
      </c>
      <c r="R54" s="105" t="s">
        <v>252</v>
      </c>
      <c r="S54" s="102">
        <f t="shared" si="18"/>
        <v>7.2</v>
      </c>
      <c r="T54" s="146"/>
      <c r="U54" s="146"/>
      <c r="V54" s="97">
        <v>119</v>
      </c>
      <c r="W54" s="113">
        <v>17</v>
      </c>
      <c r="X54" s="99">
        <v>15</v>
      </c>
      <c r="Y54" s="100">
        <v>0.94199999999999995</v>
      </c>
      <c r="Z54" s="105" t="s">
        <v>252</v>
      </c>
      <c r="AA54" s="102">
        <f t="shared" si="19"/>
        <v>7.5</v>
      </c>
      <c r="AB54" s="146"/>
      <c r="AC54" s="146"/>
      <c r="AD54" s="97">
        <v>105</v>
      </c>
      <c r="AE54" s="113"/>
      <c r="AF54" s="99">
        <v>14</v>
      </c>
      <c r="AG54" s="100">
        <v>0.95</v>
      </c>
      <c r="AH54" s="105" t="s">
        <v>252</v>
      </c>
      <c r="AI54" s="102">
        <f t="shared" si="16"/>
        <v>7</v>
      </c>
      <c r="AJ54" s="146"/>
      <c r="AK54" s="146"/>
      <c r="AL54" s="155">
        <v>338</v>
      </c>
      <c r="AM54" s="148">
        <v>52.9</v>
      </c>
      <c r="AN54" s="108"/>
      <c r="AO54" s="109" t="s">
        <v>252</v>
      </c>
      <c r="AP54" s="108"/>
      <c r="AQ54" s="108"/>
      <c r="AR54" s="108"/>
      <c r="AS54" s="111"/>
      <c r="AT54" s="112"/>
    </row>
    <row r="55" spans="1:46" ht="24.95" customHeight="1">
      <c r="A55" s="40"/>
      <c r="B55" s="41"/>
      <c r="C55" s="269"/>
      <c r="D55" s="206" t="s">
        <v>28</v>
      </c>
      <c r="E55" s="42"/>
      <c r="F55" s="115">
        <f>SUM(F44:F54)</f>
        <v>314</v>
      </c>
      <c r="G55" s="115" t="s">
        <v>252</v>
      </c>
      <c r="H55" s="116">
        <f>SUM(H44:H54)</f>
        <v>99.100000000000009</v>
      </c>
      <c r="I55" s="176" t="s">
        <v>252</v>
      </c>
      <c r="J55" s="117" t="s">
        <v>252</v>
      </c>
      <c r="K55" s="177" t="s">
        <v>252</v>
      </c>
      <c r="L55" s="178"/>
      <c r="M55" s="161"/>
      <c r="N55" s="115">
        <f>SUM(N44:N54)</f>
        <v>400</v>
      </c>
      <c r="O55" s="115" t="s">
        <v>252</v>
      </c>
      <c r="P55" s="116">
        <f>SUM(P44:P54)</f>
        <v>110.8</v>
      </c>
      <c r="Q55" s="176" t="s">
        <v>252</v>
      </c>
      <c r="R55" s="158" t="s">
        <v>252</v>
      </c>
      <c r="S55" s="177" t="s">
        <v>252</v>
      </c>
      <c r="T55" s="161"/>
      <c r="U55" s="161"/>
      <c r="V55" s="115">
        <f>SUM(V44:V54)</f>
        <v>388</v>
      </c>
      <c r="W55" s="115" t="s">
        <v>252</v>
      </c>
      <c r="X55" s="116">
        <f>SUM(X44:X54)</f>
        <v>97.399999999999991</v>
      </c>
      <c r="Y55" s="176" t="s">
        <v>252</v>
      </c>
      <c r="Z55" s="158" t="s">
        <v>252</v>
      </c>
      <c r="AA55" s="177" t="s">
        <v>252</v>
      </c>
      <c r="AB55" s="161"/>
      <c r="AC55" s="262"/>
      <c r="AD55" s="115">
        <f>SUM(AD44:AD54)</f>
        <v>360</v>
      </c>
      <c r="AE55" s="115"/>
      <c r="AF55" s="116">
        <f>SUM(AF44:AF54)</f>
        <v>104.20000000000002</v>
      </c>
      <c r="AG55" s="176" t="s">
        <v>252</v>
      </c>
      <c r="AH55" s="158" t="s">
        <v>252</v>
      </c>
      <c r="AI55" s="177" t="s">
        <v>252</v>
      </c>
      <c r="AJ55" s="161"/>
      <c r="AK55" s="262"/>
      <c r="AL55" s="162">
        <f>SUM(AL44:AL54)</f>
        <v>872</v>
      </c>
      <c r="AM55" s="121">
        <f>SUM(AM44:AM54)</f>
        <v>412.90000000000003</v>
      </c>
      <c r="AN55" s="163"/>
      <c r="AO55" s="123">
        <f>SUM(AO44:AO54)</f>
        <v>220</v>
      </c>
      <c r="AP55" s="164"/>
      <c r="AQ55" s="164"/>
      <c r="AR55" s="164"/>
      <c r="AS55" s="165"/>
      <c r="AT55" s="166"/>
    </row>
    <row r="56" spans="1:46" ht="24.95" customHeight="1">
      <c r="C56" s="269"/>
      <c r="D56" s="94"/>
      <c r="E56" s="6"/>
      <c r="F56" s="125"/>
      <c r="G56" s="126"/>
      <c r="H56" s="127"/>
      <c r="I56" s="128"/>
      <c r="J56" s="125"/>
      <c r="K56" s="129"/>
      <c r="L56" s="167"/>
      <c r="M56" s="168"/>
      <c r="N56" s="125"/>
      <c r="O56" s="126"/>
      <c r="P56" s="127"/>
      <c r="Q56" s="128"/>
      <c r="R56" s="128"/>
      <c r="S56" s="129"/>
      <c r="T56" s="168"/>
      <c r="U56" s="168"/>
      <c r="V56" s="125"/>
      <c r="W56" s="126"/>
      <c r="X56" s="127"/>
      <c r="Y56" s="128"/>
      <c r="Z56" s="128"/>
      <c r="AA56" s="129"/>
      <c r="AB56" s="168"/>
      <c r="AC56" s="168"/>
      <c r="AD56" s="125"/>
      <c r="AE56" s="126"/>
      <c r="AF56" s="127"/>
      <c r="AG56" s="128"/>
      <c r="AH56" s="128"/>
      <c r="AI56" s="129"/>
      <c r="AJ56" s="168"/>
      <c r="AK56" s="168"/>
      <c r="AL56" s="169"/>
      <c r="AM56" s="170"/>
      <c r="AN56" s="171"/>
      <c r="AO56" s="172"/>
      <c r="AP56" s="171"/>
      <c r="AQ56" s="171"/>
      <c r="AR56" s="171"/>
      <c r="AS56" s="173"/>
      <c r="AT56" s="174"/>
    </row>
    <row r="57" spans="1:46" s="43" customFormat="1" ht="24.95" customHeight="1" thickBot="1">
      <c r="A57" s="37"/>
      <c r="B57" s="36"/>
      <c r="C57" s="269"/>
      <c r="D57" s="241" t="s">
        <v>242</v>
      </c>
      <c r="E57" s="32"/>
      <c r="F57" s="135"/>
      <c r="G57" s="135"/>
      <c r="H57" s="136"/>
      <c r="I57" s="137"/>
      <c r="J57" s="135"/>
      <c r="K57" s="136"/>
      <c r="L57" s="138"/>
      <c r="M57" s="104"/>
      <c r="N57" s="135"/>
      <c r="O57" s="135"/>
      <c r="P57" s="136"/>
      <c r="Q57" s="137"/>
      <c r="R57" s="137"/>
      <c r="S57" s="136"/>
      <c r="T57" s="104"/>
      <c r="U57" s="104"/>
      <c r="V57" s="135"/>
      <c r="W57" s="135"/>
      <c r="X57" s="136"/>
      <c r="Y57" s="137"/>
      <c r="Z57" s="137"/>
      <c r="AA57" s="136"/>
      <c r="AB57" s="104"/>
      <c r="AC57" s="261"/>
      <c r="AD57" s="135"/>
      <c r="AE57" s="135"/>
      <c r="AF57" s="136"/>
      <c r="AG57" s="137"/>
      <c r="AH57" s="137"/>
      <c r="AI57" s="136"/>
      <c r="AJ57" s="104"/>
      <c r="AK57" s="261"/>
      <c r="AL57" s="139"/>
      <c r="AM57" s="140"/>
      <c r="AN57" s="141"/>
      <c r="AO57" s="141"/>
      <c r="AP57" s="142"/>
      <c r="AQ57" s="142"/>
      <c r="AR57" s="142"/>
      <c r="AS57" s="143"/>
      <c r="AT57" s="216"/>
    </row>
    <row r="58" spans="1:46" ht="24.95" customHeight="1">
      <c r="A58" s="37" t="s">
        <v>24</v>
      </c>
      <c r="B58" s="36">
        <v>2</v>
      </c>
      <c r="C58" s="269"/>
      <c r="D58" s="205" t="s">
        <v>95</v>
      </c>
      <c r="E58" s="4"/>
      <c r="F58" s="97">
        <v>61</v>
      </c>
      <c r="G58" s="113">
        <v>8.14</v>
      </c>
      <c r="H58" s="99">
        <v>9.1</v>
      </c>
      <c r="I58" s="100">
        <v>0.97629999999999995</v>
      </c>
      <c r="J58" s="258">
        <v>0.57999999999999996</v>
      </c>
      <c r="K58" s="102">
        <f>SUM(H58/B58)</f>
        <v>4.55</v>
      </c>
      <c r="L58" s="175"/>
      <c r="M58" s="146"/>
      <c r="N58" s="97">
        <v>73</v>
      </c>
      <c r="O58" s="113">
        <v>8</v>
      </c>
      <c r="P58" s="99">
        <v>11.1</v>
      </c>
      <c r="Q58" s="100">
        <v>0.99360000000000004</v>
      </c>
      <c r="R58" s="105">
        <v>0.82</v>
      </c>
      <c r="S58" s="102">
        <f>SUM(P58/B58)</f>
        <v>5.55</v>
      </c>
      <c r="T58" s="146"/>
      <c r="U58" s="146"/>
      <c r="V58" s="97">
        <v>72</v>
      </c>
      <c r="W58" s="113">
        <v>9</v>
      </c>
      <c r="X58" s="99">
        <v>10.6</v>
      </c>
      <c r="Y58" s="100">
        <v>0.98680000000000001</v>
      </c>
      <c r="Z58" s="105">
        <v>0.77</v>
      </c>
      <c r="AA58" s="102">
        <f>SUM(X58/B58)</f>
        <v>5.3</v>
      </c>
      <c r="AB58" s="146"/>
      <c r="AC58" s="146"/>
      <c r="AD58" s="97">
        <v>61</v>
      </c>
      <c r="AE58" s="113">
        <v>9</v>
      </c>
      <c r="AF58" s="99">
        <v>9.1999999999999993</v>
      </c>
      <c r="AG58" s="100">
        <v>0.99</v>
      </c>
      <c r="AH58" s="105">
        <v>0.89</v>
      </c>
      <c r="AI58" s="102">
        <f t="shared" ref="AI58:AI61" si="20">SUM(AF58/B58)</f>
        <v>4.5999999999999996</v>
      </c>
      <c r="AJ58" s="146"/>
      <c r="AK58" s="146"/>
      <c r="AL58" s="147">
        <v>168</v>
      </c>
      <c r="AM58" s="148">
        <v>39.9</v>
      </c>
      <c r="AN58" s="149"/>
      <c r="AO58" s="150">
        <v>14</v>
      </c>
      <c r="AP58" s="149"/>
      <c r="AQ58" s="149"/>
      <c r="AR58" s="149"/>
      <c r="AS58" s="151"/>
      <c r="AT58" s="152"/>
    </row>
    <row r="59" spans="1:46" ht="30" customHeight="1">
      <c r="A59" s="37" t="s">
        <v>31</v>
      </c>
      <c r="B59" s="36">
        <v>6</v>
      </c>
      <c r="C59" s="269"/>
      <c r="D59" s="205" t="s">
        <v>96</v>
      </c>
      <c r="E59" s="4"/>
      <c r="F59" s="97">
        <v>992</v>
      </c>
      <c r="G59" s="113">
        <v>19.649999999999999</v>
      </c>
      <c r="H59" s="99">
        <v>52.5</v>
      </c>
      <c r="I59" s="100">
        <v>0.97499999999999998</v>
      </c>
      <c r="J59" s="101">
        <v>0.91</v>
      </c>
      <c r="K59" s="102">
        <f t="shared" ref="K59:K61" si="21">SUM(H59/B59)</f>
        <v>8.75</v>
      </c>
      <c r="L59" s="103"/>
      <c r="M59" s="146"/>
      <c r="N59" s="97">
        <v>1159</v>
      </c>
      <c r="O59" s="113">
        <v>23</v>
      </c>
      <c r="P59" s="99">
        <v>97.6</v>
      </c>
      <c r="Q59" s="100">
        <v>1</v>
      </c>
      <c r="R59" s="105">
        <v>0.89</v>
      </c>
      <c r="S59" s="102">
        <f t="shared" ref="S59:S61" si="22">SUM(P59/B59)</f>
        <v>16.266666666666666</v>
      </c>
      <c r="T59" s="146"/>
      <c r="U59" s="146"/>
      <c r="V59" s="97">
        <v>1037</v>
      </c>
      <c r="W59" s="113">
        <v>21</v>
      </c>
      <c r="X59" s="99">
        <v>87.4</v>
      </c>
      <c r="Y59" s="100">
        <v>0.999</v>
      </c>
      <c r="Z59" s="105">
        <v>0.83</v>
      </c>
      <c r="AA59" s="102">
        <f t="shared" ref="AA59:AA61" si="23">SUM(X59/B59)</f>
        <v>14.566666666666668</v>
      </c>
      <c r="AB59" s="146"/>
      <c r="AC59" s="146"/>
      <c r="AD59" s="97">
        <v>1090</v>
      </c>
      <c r="AE59" s="113">
        <v>21</v>
      </c>
      <c r="AF59" s="99">
        <v>91.6</v>
      </c>
      <c r="AG59" s="100">
        <v>0.85</v>
      </c>
      <c r="AH59" s="105">
        <v>0.8</v>
      </c>
      <c r="AI59" s="102">
        <f t="shared" si="20"/>
        <v>15.266666666666666</v>
      </c>
      <c r="AJ59" s="146"/>
      <c r="AK59" s="146"/>
      <c r="AL59" s="155">
        <v>1431</v>
      </c>
      <c r="AM59" s="148">
        <v>329.2</v>
      </c>
      <c r="AN59" s="108"/>
      <c r="AO59" s="109"/>
      <c r="AP59" s="108"/>
      <c r="AQ59" s="108"/>
      <c r="AR59" s="108"/>
      <c r="AS59" s="111"/>
      <c r="AT59" s="112"/>
    </row>
    <row r="60" spans="1:46" ht="24.95" customHeight="1">
      <c r="A60" s="37" t="s">
        <v>76</v>
      </c>
      <c r="B60" s="36">
        <v>3.75</v>
      </c>
      <c r="C60" s="269"/>
      <c r="D60" s="205" t="s">
        <v>97</v>
      </c>
      <c r="E60" s="4"/>
      <c r="F60" s="97">
        <v>52</v>
      </c>
      <c r="G60" s="113">
        <v>8.5</v>
      </c>
      <c r="H60" s="99">
        <v>15.9</v>
      </c>
      <c r="I60" s="100">
        <v>0.9798</v>
      </c>
      <c r="J60" s="101">
        <v>0.73</v>
      </c>
      <c r="K60" s="102">
        <f t="shared" si="21"/>
        <v>4.24</v>
      </c>
      <c r="L60" s="103"/>
      <c r="M60" s="146"/>
      <c r="N60" s="97">
        <v>60</v>
      </c>
      <c r="O60" s="113">
        <v>13</v>
      </c>
      <c r="P60" s="99">
        <v>18.399999999999999</v>
      </c>
      <c r="Q60" s="100">
        <v>0.9123</v>
      </c>
      <c r="R60" s="105">
        <v>0.63</v>
      </c>
      <c r="S60" s="102">
        <f t="shared" si="22"/>
        <v>4.9066666666666663</v>
      </c>
      <c r="T60" s="146"/>
      <c r="U60" s="146"/>
      <c r="V60" s="97">
        <v>45</v>
      </c>
      <c r="W60" s="113">
        <v>10</v>
      </c>
      <c r="X60" s="99">
        <v>14.1</v>
      </c>
      <c r="Y60" s="100">
        <v>0.97970000000000002</v>
      </c>
      <c r="Z60" s="105">
        <v>0.75</v>
      </c>
      <c r="AA60" s="102">
        <f t="shared" si="23"/>
        <v>3.76</v>
      </c>
      <c r="AB60" s="146"/>
      <c r="AC60" s="146"/>
      <c r="AD60" s="97">
        <v>60</v>
      </c>
      <c r="AE60" s="113">
        <v>13</v>
      </c>
      <c r="AF60" s="99">
        <v>19</v>
      </c>
      <c r="AG60" s="100">
        <v>0.95</v>
      </c>
      <c r="AH60" s="105">
        <v>0.84</v>
      </c>
      <c r="AI60" s="102">
        <f t="shared" si="20"/>
        <v>5.0666666666666664</v>
      </c>
      <c r="AJ60" s="146"/>
      <c r="AK60" s="146"/>
      <c r="AL60" s="155">
        <v>116</v>
      </c>
      <c r="AM60" s="148">
        <v>65.8</v>
      </c>
      <c r="AN60" s="108"/>
      <c r="AO60" s="156">
        <v>45</v>
      </c>
      <c r="AP60" s="157"/>
      <c r="AQ60" s="157"/>
      <c r="AR60" s="157"/>
      <c r="AS60" s="111"/>
      <c r="AT60" s="112"/>
    </row>
    <row r="61" spans="1:46" ht="24.95" customHeight="1">
      <c r="A61" s="37" t="s">
        <v>90</v>
      </c>
      <c r="B61" s="36">
        <v>0.1</v>
      </c>
      <c r="C61" s="269"/>
      <c r="D61" s="205" t="s">
        <v>98</v>
      </c>
      <c r="E61" s="4"/>
      <c r="F61" s="97">
        <v>3</v>
      </c>
      <c r="G61" s="113">
        <v>3</v>
      </c>
      <c r="H61" s="99">
        <v>0.1</v>
      </c>
      <c r="I61" s="100">
        <v>1</v>
      </c>
      <c r="J61" s="97" t="s">
        <v>252</v>
      </c>
      <c r="K61" s="102">
        <f t="shared" si="21"/>
        <v>1</v>
      </c>
      <c r="L61" s="103"/>
      <c r="M61" s="146"/>
      <c r="N61" s="97">
        <v>2</v>
      </c>
      <c r="O61" s="113">
        <v>1</v>
      </c>
      <c r="P61" s="99">
        <v>0.1</v>
      </c>
      <c r="Q61" s="100">
        <v>1</v>
      </c>
      <c r="R61" s="105" t="s">
        <v>252</v>
      </c>
      <c r="S61" s="102">
        <f t="shared" si="22"/>
        <v>1</v>
      </c>
      <c r="T61" s="146"/>
      <c r="U61" s="146"/>
      <c r="V61" s="97">
        <v>4</v>
      </c>
      <c r="W61" s="113">
        <v>2</v>
      </c>
      <c r="X61" s="99">
        <v>0.2</v>
      </c>
      <c r="Y61" s="100">
        <v>0.75</v>
      </c>
      <c r="Z61" s="105" t="s">
        <v>252</v>
      </c>
      <c r="AA61" s="102">
        <f t="shared" si="23"/>
        <v>2</v>
      </c>
      <c r="AB61" s="146"/>
      <c r="AC61" s="146"/>
      <c r="AD61" s="97">
        <v>5</v>
      </c>
      <c r="AE61" s="113">
        <v>5</v>
      </c>
      <c r="AF61" s="99">
        <v>0.1</v>
      </c>
      <c r="AG61" s="100">
        <v>1</v>
      </c>
      <c r="AH61" s="105" t="s">
        <v>252</v>
      </c>
      <c r="AI61" s="102">
        <f t="shared" si="20"/>
        <v>1</v>
      </c>
      <c r="AJ61" s="146"/>
      <c r="AK61" s="146"/>
      <c r="AL61" s="155">
        <v>14</v>
      </c>
      <c r="AM61" s="148">
        <v>0.5</v>
      </c>
      <c r="AN61" s="108"/>
      <c r="AO61" s="109"/>
      <c r="AP61" s="108"/>
      <c r="AQ61" s="108"/>
      <c r="AR61" s="108"/>
      <c r="AS61" s="111"/>
      <c r="AT61" s="112"/>
    </row>
    <row r="62" spans="1:46" ht="24.95" customHeight="1">
      <c r="A62" s="40"/>
      <c r="B62" s="41"/>
      <c r="C62" s="269"/>
      <c r="D62" s="206" t="s">
        <v>28</v>
      </c>
      <c r="E62" s="42"/>
      <c r="F62" s="115">
        <f>SUM(F58:F61)</f>
        <v>1108</v>
      </c>
      <c r="G62" s="115" t="s">
        <v>252</v>
      </c>
      <c r="H62" s="116">
        <f>SUM(H58:H61)</f>
        <v>77.599999999999994</v>
      </c>
      <c r="I62" s="176" t="s">
        <v>252</v>
      </c>
      <c r="J62" s="117" t="s">
        <v>252</v>
      </c>
      <c r="K62" s="177" t="s">
        <v>252</v>
      </c>
      <c r="L62" s="178"/>
      <c r="M62" s="161"/>
      <c r="N62" s="115">
        <f>SUM(N58+N59+N60+N61)</f>
        <v>1294</v>
      </c>
      <c r="O62" s="115" t="s">
        <v>252</v>
      </c>
      <c r="P62" s="116">
        <f>SUM(P58:P61)</f>
        <v>127.19999999999999</v>
      </c>
      <c r="Q62" s="176" t="s">
        <v>252</v>
      </c>
      <c r="R62" s="158" t="s">
        <v>252</v>
      </c>
      <c r="S62" s="177" t="s">
        <v>252</v>
      </c>
      <c r="T62" s="161"/>
      <c r="U62" s="161"/>
      <c r="V62" s="115">
        <f>SUM(V58+V59+V60+V61)</f>
        <v>1158</v>
      </c>
      <c r="W62" s="115" t="s">
        <v>252</v>
      </c>
      <c r="X62" s="116">
        <f>SUM(X58:X61)</f>
        <v>112.3</v>
      </c>
      <c r="Y62" s="176" t="s">
        <v>252</v>
      </c>
      <c r="Z62" s="158" t="s">
        <v>252</v>
      </c>
      <c r="AA62" s="177" t="s">
        <v>252</v>
      </c>
      <c r="AB62" s="161"/>
      <c r="AC62" s="262"/>
      <c r="AD62" s="115">
        <f>SUM(AD58+AD59+AD60+AD61)</f>
        <v>1216</v>
      </c>
      <c r="AE62" s="115"/>
      <c r="AF62" s="116">
        <f>SUM(AF58:AF61)</f>
        <v>119.89999999999999</v>
      </c>
      <c r="AG62" s="176" t="s">
        <v>252</v>
      </c>
      <c r="AH62" s="158" t="s">
        <v>252</v>
      </c>
      <c r="AI62" s="177" t="s">
        <v>252</v>
      </c>
      <c r="AJ62" s="161"/>
      <c r="AK62" s="262"/>
      <c r="AL62" s="162">
        <f>SUM(AL58:AL61)</f>
        <v>1729</v>
      </c>
      <c r="AM62" s="121">
        <f>SUM(AM58:AM61)</f>
        <v>435.4</v>
      </c>
      <c r="AN62" s="163"/>
      <c r="AO62" s="123">
        <f>SUM(AO58:AO61)</f>
        <v>59</v>
      </c>
      <c r="AP62" s="164"/>
      <c r="AQ62" s="164"/>
      <c r="AR62" s="164"/>
      <c r="AS62" s="165"/>
      <c r="AT62" s="166"/>
    </row>
    <row r="63" spans="1:46" ht="24.95" customHeight="1">
      <c r="C63" s="269"/>
      <c r="D63" s="94"/>
      <c r="E63" s="6"/>
      <c r="F63" s="125"/>
      <c r="G63" s="126"/>
      <c r="H63" s="127"/>
      <c r="I63" s="128"/>
      <c r="J63" s="125"/>
      <c r="K63" s="129"/>
      <c r="L63" s="167"/>
      <c r="M63" s="168"/>
      <c r="N63" s="125"/>
      <c r="O63" s="126"/>
      <c r="P63" s="127"/>
      <c r="Q63" s="128"/>
      <c r="R63" s="128"/>
      <c r="S63" s="129"/>
      <c r="T63" s="168"/>
      <c r="U63" s="168"/>
      <c r="V63" s="125"/>
      <c r="W63" s="126"/>
      <c r="X63" s="127"/>
      <c r="Y63" s="128"/>
      <c r="Z63" s="128"/>
      <c r="AA63" s="129"/>
      <c r="AB63" s="168"/>
      <c r="AC63" s="168"/>
      <c r="AD63" s="125"/>
      <c r="AE63" s="126"/>
      <c r="AF63" s="127"/>
      <c r="AG63" s="128"/>
      <c r="AH63" s="128"/>
      <c r="AI63" s="129"/>
      <c r="AJ63" s="168"/>
      <c r="AK63" s="168"/>
      <c r="AL63" s="169"/>
      <c r="AM63" s="170"/>
      <c r="AN63" s="171"/>
      <c r="AO63" s="172"/>
      <c r="AP63" s="171"/>
      <c r="AQ63" s="171"/>
      <c r="AR63" s="171"/>
      <c r="AS63" s="173"/>
      <c r="AT63" s="174"/>
    </row>
    <row r="64" spans="1:46" s="43" customFormat="1" ht="24.95" customHeight="1" thickBot="1">
      <c r="A64" s="37"/>
      <c r="B64" s="36"/>
      <c r="C64" s="269"/>
      <c r="D64" s="241" t="s">
        <v>243</v>
      </c>
      <c r="E64" s="32"/>
      <c r="F64" s="135"/>
      <c r="G64" s="135"/>
      <c r="H64" s="136"/>
      <c r="I64" s="137"/>
      <c r="J64" s="135"/>
      <c r="K64" s="136"/>
      <c r="L64" s="138"/>
      <c r="M64" s="104"/>
      <c r="N64" s="135"/>
      <c r="O64" s="135"/>
      <c r="P64" s="136"/>
      <c r="Q64" s="137"/>
      <c r="R64" s="137"/>
      <c r="S64" s="136"/>
      <c r="T64" s="104"/>
      <c r="U64" s="104"/>
      <c r="V64" s="135"/>
      <c r="W64" s="135"/>
      <c r="X64" s="136"/>
      <c r="Y64" s="137"/>
      <c r="Z64" s="137"/>
      <c r="AA64" s="136"/>
      <c r="AB64" s="104"/>
      <c r="AC64" s="261"/>
      <c r="AD64" s="135"/>
      <c r="AE64" s="135"/>
      <c r="AF64" s="136"/>
      <c r="AG64" s="137"/>
      <c r="AH64" s="137"/>
      <c r="AI64" s="136"/>
      <c r="AJ64" s="104"/>
      <c r="AK64" s="261"/>
      <c r="AL64" s="139"/>
      <c r="AM64" s="140"/>
      <c r="AN64" s="141"/>
      <c r="AO64" s="141"/>
      <c r="AP64" s="142"/>
      <c r="AQ64" s="142"/>
      <c r="AR64" s="142"/>
      <c r="AS64" s="143"/>
      <c r="AT64" s="216"/>
    </row>
    <row r="65" spans="1:47" ht="24.95" customHeight="1">
      <c r="A65" s="37" t="s">
        <v>43</v>
      </c>
      <c r="B65" s="36">
        <v>2</v>
      </c>
      <c r="C65" s="269"/>
      <c r="D65" s="205" t="s">
        <v>99</v>
      </c>
      <c r="E65" s="4"/>
      <c r="F65" s="97">
        <v>32</v>
      </c>
      <c r="G65" s="113">
        <v>5.46</v>
      </c>
      <c r="H65" s="99">
        <v>6.7</v>
      </c>
      <c r="I65" s="100">
        <v>0.96419999999999995</v>
      </c>
      <c r="J65" s="101">
        <v>0.56999999999999995</v>
      </c>
      <c r="K65" s="102">
        <f>SUM(H65/B65)</f>
        <v>3.35</v>
      </c>
      <c r="L65" s="175"/>
      <c r="M65" s="146"/>
      <c r="N65" s="97">
        <v>52</v>
      </c>
      <c r="O65" s="113">
        <v>7</v>
      </c>
      <c r="P65" s="99">
        <v>13.1</v>
      </c>
      <c r="Q65" s="100">
        <v>0.97919999999999996</v>
      </c>
      <c r="R65" s="105">
        <v>0.66</v>
      </c>
      <c r="S65" s="102">
        <f>SUM(P65/B65)</f>
        <v>6.55</v>
      </c>
      <c r="T65" s="146"/>
      <c r="U65" s="146"/>
      <c r="V65" s="97">
        <v>45</v>
      </c>
      <c r="W65" s="113">
        <v>6</v>
      </c>
      <c r="X65" s="99">
        <v>10.3</v>
      </c>
      <c r="Y65" s="100">
        <v>0.97670000000000001</v>
      </c>
      <c r="Z65" s="105">
        <v>0.77</v>
      </c>
      <c r="AA65" s="102">
        <f>SUM(X65/B65)</f>
        <v>5.15</v>
      </c>
      <c r="AB65" s="146"/>
      <c r="AC65" s="146"/>
      <c r="AD65" s="97">
        <v>62</v>
      </c>
      <c r="AE65" s="113">
        <v>6</v>
      </c>
      <c r="AF65" s="99">
        <v>14.2</v>
      </c>
      <c r="AG65" s="100">
        <v>0.98</v>
      </c>
      <c r="AH65" s="105">
        <v>0.87</v>
      </c>
      <c r="AI65" s="102">
        <f t="shared" ref="AI65:AI72" si="24">SUM(AF65/B65)</f>
        <v>7.1</v>
      </c>
      <c r="AJ65" s="146"/>
      <c r="AK65" s="146"/>
      <c r="AL65" s="147">
        <v>98</v>
      </c>
      <c r="AM65" s="148">
        <v>44.3</v>
      </c>
      <c r="AN65" s="149"/>
      <c r="AO65" s="150">
        <v>15</v>
      </c>
      <c r="AP65" s="149"/>
      <c r="AQ65" s="149"/>
      <c r="AR65" s="149"/>
      <c r="AS65" s="151"/>
      <c r="AT65" s="152"/>
    </row>
    <row r="66" spans="1:47" ht="29.25" customHeight="1">
      <c r="A66" s="37" t="s">
        <v>100</v>
      </c>
      <c r="B66" s="36">
        <v>7</v>
      </c>
      <c r="C66" s="269"/>
      <c r="D66" s="205" t="s">
        <v>101</v>
      </c>
      <c r="E66" s="4"/>
      <c r="F66" s="97">
        <v>53</v>
      </c>
      <c r="G66" s="113">
        <v>5.65</v>
      </c>
      <c r="H66" s="99">
        <v>22.6</v>
      </c>
      <c r="I66" s="100">
        <v>0.97909999999999997</v>
      </c>
      <c r="J66" s="101">
        <v>0.49</v>
      </c>
      <c r="K66" s="102">
        <f t="shared" ref="K66:K72" si="25">SUM(H66/B66)</f>
        <v>3.2285714285714286</v>
      </c>
      <c r="L66" s="103"/>
      <c r="M66" s="146"/>
      <c r="N66" s="97">
        <v>83</v>
      </c>
      <c r="O66" s="113">
        <v>10</v>
      </c>
      <c r="P66" s="99">
        <v>26.4</v>
      </c>
      <c r="Q66" s="100">
        <v>0.98340000000000005</v>
      </c>
      <c r="R66" s="105">
        <v>0.83</v>
      </c>
      <c r="S66" s="102">
        <f t="shared" ref="S66:S72" si="26">SUM(P66/B66)</f>
        <v>3.7714285714285714</v>
      </c>
      <c r="T66" s="146"/>
      <c r="U66" s="146"/>
      <c r="V66" s="97">
        <v>90</v>
      </c>
      <c r="W66" s="113">
        <v>9</v>
      </c>
      <c r="X66" s="99">
        <v>24.2</v>
      </c>
      <c r="Y66" s="100">
        <v>0.96109999999999995</v>
      </c>
      <c r="Z66" s="105">
        <v>0.86</v>
      </c>
      <c r="AA66" s="102">
        <f t="shared" ref="AA66:AA72" si="27">SUM(X66/B66)</f>
        <v>3.4571428571428569</v>
      </c>
      <c r="AB66" s="146"/>
      <c r="AC66" s="146"/>
      <c r="AD66" s="97">
        <v>78</v>
      </c>
      <c r="AE66" s="113">
        <v>9</v>
      </c>
      <c r="AF66" s="99">
        <v>25.8</v>
      </c>
      <c r="AG66" s="100">
        <v>0.96</v>
      </c>
      <c r="AH66" s="105">
        <v>0.73</v>
      </c>
      <c r="AI66" s="102">
        <f t="shared" si="24"/>
        <v>3.6857142857142859</v>
      </c>
      <c r="AJ66" s="146"/>
      <c r="AK66" s="146"/>
      <c r="AL66" s="155">
        <v>135</v>
      </c>
      <c r="AM66" s="148">
        <v>99</v>
      </c>
      <c r="AN66" s="108"/>
      <c r="AO66" s="109">
        <v>29</v>
      </c>
      <c r="AP66" s="108"/>
      <c r="AQ66" s="108"/>
      <c r="AR66" s="108"/>
      <c r="AS66" s="111"/>
      <c r="AT66" s="112"/>
    </row>
    <row r="67" spans="1:47" ht="24.95" customHeight="1">
      <c r="A67" s="37" t="s">
        <v>102</v>
      </c>
      <c r="B67" s="36">
        <v>1</v>
      </c>
      <c r="C67" s="269"/>
      <c r="D67" s="209" t="s">
        <v>103</v>
      </c>
      <c r="E67" s="4"/>
      <c r="F67" s="97">
        <v>17</v>
      </c>
      <c r="G67" s="113">
        <v>17</v>
      </c>
      <c r="H67" s="99">
        <v>8.3000000000000007</v>
      </c>
      <c r="I67" s="100">
        <v>1</v>
      </c>
      <c r="J67" s="101">
        <v>0.89</v>
      </c>
      <c r="K67" s="102">
        <f t="shared" si="25"/>
        <v>8.3000000000000007</v>
      </c>
      <c r="L67" s="103"/>
      <c r="M67" s="146"/>
      <c r="N67" s="97">
        <v>33</v>
      </c>
      <c r="O67" s="113">
        <v>17</v>
      </c>
      <c r="P67" s="99">
        <v>10.8</v>
      </c>
      <c r="Q67" s="100">
        <v>0.98819999999999997</v>
      </c>
      <c r="R67" s="105">
        <v>1</v>
      </c>
      <c r="S67" s="102">
        <f t="shared" si="26"/>
        <v>10.8</v>
      </c>
      <c r="T67" s="146"/>
      <c r="U67" s="146"/>
      <c r="V67" s="97">
        <v>29</v>
      </c>
      <c r="W67" s="113">
        <v>15</v>
      </c>
      <c r="X67" s="99">
        <v>8.6</v>
      </c>
      <c r="Y67" s="100">
        <v>1</v>
      </c>
      <c r="Z67" s="105">
        <v>0.88</v>
      </c>
      <c r="AA67" s="102">
        <f t="shared" si="27"/>
        <v>8.6</v>
      </c>
      <c r="AB67" s="146"/>
      <c r="AC67" s="146"/>
      <c r="AD67" s="97">
        <v>19</v>
      </c>
      <c r="AE67" s="113">
        <v>17</v>
      </c>
      <c r="AF67" s="99">
        <v>6.1</v>
      </c>
      <c r="AG67" s="100">
        <v>1</v>
      </c>
      <c r="AH67" s="105">
        <v>1</v>
      </c>
      <c r="AI67" s="102">
        <f t="shared" si="24"/>
        <v>6.1</v>
      </c>
      <c r="AJ67" s="146"/>
      <c r="AK67" s="146"/>
      <c r="AL67" s="155">
        <v>33</v>
      </c>
      <c r="AM67" s="148">
        <v>33.799999999999997</v>
      </c>
      <c r="AN67" s="108"/>
      <c r="AO67" s="156"/>
      <c r="AP67" s="157"/>
      <c r="AQ67" s="157"/>
      <c r="AR67" s="157"/>
      <c r="AS67" s="111"/>
      <c r="AT67" s="112"/>
    </row>
    <row r="68" spans="1:47" ht="24.95" customHeight="1">
      <c r="A68" s="37" t="s">
        <v>47</v>
      </c>
      <c r="B68" s="36">
        <v>2</v>
      </c>
      <c r="C68" s="269"/>
      <c r="D68" s="205" t="s">
        <v>104</v>
      </c>
      <c r="E68" s="4"/>
      <c r="F68" s="97">
        <v>22</v>
      </c>
      <c r="G68" s="113">
        <v>7</v>
      </c>
      <c r="H68" s="99">
        <v>8.8000000000000007</v>
      </c>
      <c r="I68" s="100">
        <v>1</v>
      </c>
      <c r="J68" s="101">
        <v>0.65</v>
      </c>
      <c r="K68" s="102">
        <f t="shared" si="25"/>
        <v>4.4000000000000004</v>
      </c>
      <c r="L68" s="103"/>
      <c r="M68" s="146"/>
      <c r="N68" s="97">
        <v>37</v>
      </c>
      <c r="O68" s="113">
        <v>11</v>
      </c>
      <c r="P68" s="99">
        <v>14.1</v>
      </c>
      <c r="Q68" s="100">
        <v>0.90539999999999998</v>
      </c>
      <c r="R68" s="105">
        <v>0.86</v>
      </c>
      <c r="S68" s="102">
        <f t="shared" si="26"/>
        <v>7.05</v>
      </c>
      <c r="T68" s="146"/>
      <c r="U68" s="146"/>
      <c r="V68" s="97">
        <v>39</v>
      </c>
      <c r="W68" s="113">
        <v>13</v>
      </c>
      <c r="X68" s="99">
        <v>14.2</v>
      </c>
      <c r="Y68" s="100">
        <v>0.87429999999999997</v>
      </c>
      <c r="Z68" s="105">
        <v>0.78</v>
      </c>
      <c r="AA68" s="102">
        <f t="shared" si="27"/>
        <v>7.1</v>
      </c>
      <c r="AB68" s="146"/>
      <c r="AC68" s="146"/>
      <c r="AD68" s="97">
        <v>36</v>
      </c>
      <c r="AE68" s="113">
        <v>13</v>
      </c>
      <c r="AF68" s="99">
        <v>15</v>
      </c>
      <c r="AG68" s="100">
        <v>0.91</v>
      </c>
      <c r="AH68" s="105">
        <v>0.74</v>
      </c>
      <c r="AI68" s="102">
        <f t="shared" si="24"/>
        <v>7.5</v>
      </c>
      <c r="AJ68" s="146"/>
      <c r="AK68" s="146"/>
      <c r="AL68" s="155">
        <v>68</v>
      </c>
      <c r="AM68" s="148">
        <v>52.4</v>
      </c>
      <c r="AN68" s="108"/>
      <c r="AO68" s="109">
        <v>20</v>
      </c>
      <c r="AP68" s="108"/>
      <c r="AQ68" s="108"/>
      <c r="AR68" s="108"/>
      <c r="AS68" s="111"/>
      <c r="AT68" s="112"/>
    </row>
    <row r="69" spans="1:47" ht="30">
      <c r="A69" s="39" t="s">
        <v>253</v>
      </c>
      <c r="B69" s="36">
        <v>4</v>
      </c>
      <c r="C69" s="269"/>
      <c r="D69" s="205" t="s">
        <v>105</v>
      </c>
      <c r="E69" s="4"/>
      <c r="F69" s="97">
        <v>36</v>
      </c>
      <c r="G69" s="113">
        <v>9</v>
      </c>
      <c r="H69" s="99">
        <v>16.399999999999999</v>
      </c>
      <c r="I69" s="100">
        <v>0.97219999999999995</v>
      </c>
      <c r="J69" s="101">
        <v>0.75</v>
      </c>
      <c r="K69" s="102">
        <f t="shared" si="25"/>
        <v>4.0999999999999996</v>
      </c>
      <c r="L69" s="103"/>
      <c r="M69" s="146"/>
      <c r="N69" s="97">
        <v>44</v>
      </c>
      <c r="O69" s="113">
        <v>11</v>
      </c>
      <c r="P69" s="99">
        <v>19.2</v>
      </c>
      <c r="Q69" s="100">
        <v>0.93049999999999999</v>
      </c>
      <c r="R69" s="105">
        <v>0.78</v>
      </c>
      <c r="S69" s="102">
        <f t="shared" si="26"/>
        <v>4.8</v>
      </c>
      <c r="T69" s="146"/>
      <c r="U69" s="146"/>
      <c r="V69" s="97">
        <v>50</v>
      </c>
      <c r="W69" s="113">
        <v>13</v>
      </c>
      <c r="X69" s="99">
        <v>21.1</v>
      </c>
      <c r="Y69" s="100">
        <v>0.97940000000000005</v>
      </c>
      <c r="Z69" s="105">
        <v>0.86</v>
      </c>
      <c r="AA69" s="102">
        <f t="shared" si="27"/>
        <v>5.2750000000000004</v>
      </c>
      <c r="AB69" s="146"/>
      <c r="AC69" s="146"/>
      <c r="AD69" s="97">
        <v>49</v>
      </c>
      <c r="AE69" s="113">
        <v>12</v>
      </c>
      <c r="AF69" s="99">
        <v>20.8</v>
      </c>
      <c r="AG69" s="100">
        <v>0.96</v>
      </c>
      <c r="AH69" s="105">
        <v>0.78</v>
      </c>
      <c r="AI69" s="102">
        <f t="shared" si="24"/>
        <v>5.2</v>
      </c>
      <c r="AJ69" s="146"/>
      <c r="AK69" s="146"/>
      <c r="AL69" s="155">
        <v>85</v>
      </c>
      <c r="AM69" s="148">
        <v>76.599999999999994</v>
      </c>
      <c r="AN69" s="108"/>
      <c r="AO69" s="109">
        <v>14</v>
      </c>
      <c r="AP69" s="108"/>
      <c r="AQ69" s="108"/>
      <c r="AR69" s="108"/>
      <c r="AS69" s="111"/>
      <c r="AT69" s="112"/>
    </row>
    <row r="70" spans="1:47" ht="24.95" customHeight="1">
      <c r="A70" s="37" t="s">
        <v>106</v>
      </c>
      <c r="B70" s="36">
        <v>2</v>
      </c>
      <c r="C70" s="269"/>
      <c r="D70" s="205" t="s">
        <v>107</v>
      </c>
      <c r="E70" s="4"/>
      <c r="F70" s="97">
        <v>20</v>
      </c>
      <c r="G70" s="113">
        <v>9.77</v>
      </c>
      <c r="H70" s="99">
        <v>7.4</v>
      </c>
      <c r="I70" s="100">
        <v>1</v>
      </c>
      <c r="J70" s="101">
        <v>0.86</v>
      </c>
      <c r="K70" s="102">
        <f t="shared" si="25"/>
        <v>3.7</v>
      </c>
      <c r="L70" s="103"/>
      <c r="M70" s="146"/>
      <c r="N70" s="97">
        <v>33</v>
      </c>
      <c r="O70" s="113">
        <v>16</v>
      </c>
      <c r="P70" s="99">
        <v>11.1</v>
      </c>
      <c r="Q70" s="100">
        <v>0.88039999999999996</v>
      </c>
      <c r="R70" s="105">
        <v>0.7</v>
      </c>
      <c r="S70" s="102">
        <f t="shared" si="26"/>
        <v>5.55</v>
      </c>
      <c r="T70" s="146"/>
      <c r="U70" s="146"/>
      <c r="V70" s="97">
        <v>18</v>
      </c>
      <c r="W70" s="113">
        <v>17</v>
      </c>
      <c r="X70" s="99">
        <v>6.1</v>
      </c>
      <c r="Y70" s="100">
        <v>1</v>
      </c>
      <c r="Z70" s="105">
        <v>0.7</v>
      </c>
      <c r="AA70" s="102">
        <f t="shared" si="27"/>
        <v>3.05</v>
      </c>
      <c r="AB70" s="146"/>
      <c r="AC70" s="146"/>
      <c r="AD70" s="97">
        <v>26</v>
      </c>
      <c r="AE70" s="113">
        <v>17.7</v>
      </c>
      <c r="AF70" s="99">
        <v>8.5</v>
      </c>
      <c r="AG70" s="100">
        <v>0.96</v>
      </c>
      <c r="AH70" s="105">
        <v>0.7</v>
      </c>
      <c r="AI70" s="102">
        <f t="shared" si="24"/>
        <v>4.25</v>
      </c>
      <c r="AJ70" s="146"/>
      <c r="AK70" s="146"/>
      <c r="AL70" s="155">
        <v>51</v>
      </c>
      <c r="AM70" s="148">
        <v>33.1</v>
      </c>
      <c r="AN70" s="108"/>
      <c r="AO70" s="109">
        <v>38</v>
      </c>
      <c r="AP70" s="108"/>
      <c r="AQ70" s="108"/>
      <c r="AR70" s="108"/>
      <c r="AS70" s="111"/>
      <c r="AT70" s="112"/>
    </row>
    <row r="71" spans="1:47" ht="30.75" customHeight="1">
      <c r="A71" s="37" t="s">
        <v>33</v>
      </c>
      <c r="B71" s="36">
        <v>1</v>
      </c>
      <c r="C71" s="269"/>
      <c r="D71" s="205" t="s">
        <v>108</v>
      </c>
      <c r="E71" s="4"/>
      <c r="F71" s="97">
        <v>22</v>
      </c>
      <c r="G71" s="113">
        <v>11.25</v>
      </c>
      <c r="H71" s="99">
        <v>8.8000000000000007</v>
      </c>
      <c r="I71" s="100">
        <v>0.93330000000000002</v>
      </c>
      <c r="J71" s="101">
        <v>0.7</v>
      </c>
      <c r="K71" s="102">
        <f t="shared" si="25"/>
        <v>8.8000000000000007</v>
      </c>
      <c r="L71" s="103"/>
      <c r="M71" s="146"/>
      <c r="N71" s="97">
        <v>21</v>
      </c>
      <c r="O71" s="113">
        <v>11</v>
      </c>
      <c r="P71" s="99">
        <v>7.4</v>
      </c>
      <c r="Q71" s="100">
        <v>0.98809999999999998</v>
      </c>
      <c r="R71" s="105">
        <v>0.77</v>
      </c>
      <c r="S71" s="102">
        <f t="shared" si="26"/>
        <v>7.4</v>
      </c>
      <c r="T71" s="146"/>
      <c r="U71" s="146"/>
      <c r="V71" s="97">
        <v>30</v>
      </c>
      <c r="W71" s="113">
        <v>13</v>
      </c>
      <c r="X71" s="99">
        <v>9.3000000000000007</v>
      </c>
      <c r="Y71" s="100">
        <v>0.78259999999999996</v>
      </c>
      <c r="Z71" s="105">
        <v>0.9</v>
      </c>
      <c r="AA71" s="102">
        <f t="shared" si="27"/>
        <v>9.3000000000000007</v>
      </c>
      <c r="AB71" s="146"/>
      <c r="AC71" s="146"/>
      <c r="AD71" s="97">
        <v>22</v>
      </c>
      <c r="AE71" s="113">
        <v>11</v>
      </c>
      <c r="AF71" s="99">
        <v>6.1</v>
      </c>
      <c r="AG71" s="100">
        <v>0.98</v>
      </c>
      <c r="AH71" s="105">
        <v>0.7</v>
      </c>
      <c r="AI71" s="102">
        <f t="shared" si="24"/>
        <v>6.1</v>
      </c>
      <c r="AJ71" s="146"/>
      <c r="AK71" s="146"/>
      <c r="AL71" s="155">
        <v>48</v>
      </c>
      <c r="AM71" s="148">
        <v>31.2</v>
      </c>
      <c r="AN71" s="108"/>
      <c r="AO71" s="109">
        <v>14</v>
      </c>
      <c r="AP71" s="108"/>
      <c r="AQ71" s="108"/>
      <c r="AR71" s="108"/>
      <c r="AS71" s="111"/>
      <c r="AT71" s="112"/>
    </row>
    <row r="72" spans="1:47" ht="24.95" customHeight="1">
      <c r="A72" s="37" t="s">
        <v>37</v>
      </c>
      <c r="B72" s="36">
        <v>1</v>
      </c>
      <c r="C72" s="269"/>
      <c r="D72" s="205" t="s">
        <v>109</v>
      </c>
      <c r="E72" s="4"/>
      <c r="F72" s="97">
        <v>74</v>
      </c>
      <c r="G72" s="113">
        <v>8.56</v>
      </c>
      <c r="H72" s="99">
        <v>12.7</v>
      </c>
      <c r="I72" s="100">
        <v>1</v>
      </c>
      <c r="J72" s="101">
        <v>0.48</v>
      </c>
      <c r="K72" s="102">
        <f t="shared" si="25"/>
        <v>12.7</v>
      </c>
      <c r="L72" s="103"/>
      <c r="M72" s="146"/>
      <c r="N72" s="97">
        <v>119</v>
      </c>
      <c r="O72" s="113">
        <v>15</v>
      </c>
      <c r="P72" s="99">
        <v>20.5</v>
      </c>
      <c r="Q72" s="100">
        <v>0.97740000000000005</v>
      </c>
      <c r="R72" s="105">
        <v>0.8</v>
      </c>
      <c r="S72" s="102">
        <f t="shared" si="26"/>
        <v>20.5</v>
      </c>
      <c r="T72" s="146"/>
      <c r="U72" s="146"/>
      <c r="V72" s="97">
        <v>113</v>
      </c>
      <c r="W72" s="113">
        <v>13</v>
      </c>
      <c r="X72" s="99">
        <v>17.600000000000001</v>
      </c>
      <c r="Y72" s="100">
        <v>0.98299999999999998</v>
      </c>
      <c r="Z72" s="105">
        <v>0.65</v>
      </c>
      <c r="AA72" s="102">
        <f t="shared" si="27"/>
        <v>17.600000000000001</v>
      </c>
      <c r="AB72" s="146"/>
      <c r="AC72" s="146"/>
      <c r="AD72" s="97">
        <v>109</v>
      </c>
      <c r="AE72" s="113">
        <v>13</v>
      </c>
      <c r="AF72" s="99">
        <v>16.8</v>
      </c>
      <c r="AG72" s="100">
        <v>0.98</v>
      </c>
      <c r="AH72" s="105">
        <v>0.65</v>
      </c>
      <c r="AI72" s="102">
        <f t="shared" si="24"/>
        <v>16.8</v>
      </c>
      <c r="AJ72" s="146"/>
      <c r="AK72" s="146"/>
      <c r="AL72" s="155">
        <v>218</v>
      </c>
      <c r="AM72" s="148">
        <v>67.599999999999994</v>
      </c>
      <c r="AN72" s="108"/>
      <c r="AO72" s="109">
        <v>33</v>
      </c>
      <c r="AP72" s="108"/>
      <c r="AQ72" s="108"/>
      <c r="AR72" s="108"/>
      <c r="AS72" s="111"/>
      <c r="AT72" s="112"/>
    </row>
    <row r="73" spans="1:47" ht="24.95" customHeight="1">
      <c r="A73" s="40"/>
      <c r="B73" s="41"/>
      <c r="C73" s="269"/>
      <c r="D73" s="206" t="s">
        <v>28</v>
      </c>
      <c r="E73" s="42"/>
      <c r="F73" s="115">
        <f>SUM(F65:F72)</f>
        <v>276</v>
      </c>
      <c r="G73" s="115" t="s">
        <v>252</v>
      </c>
      <c r="H73" s="116">
        <f>SUM(H65:H72)</f>
        <v>91.7</v>
      </c>
      <c r="I73" s="176" t="s">
        <v>252</v>
      </c>
      <c r="J73" s="117" t="s">
        <v>252</v>
      </c>
      <c r="K73" s="177" t="s">
        <v>252</v>
      </c>
      <c r="L73" s="178"/>
      <c r="M73" s="161"/>
      <c r="N73" s="115">
        <f>SUM(N65+N66+N67+N68+N69+N70+N71+N72)</f>
        <v>422</v>
      </c>
      <c r="O73" s="115" t="s">
        <v>252</v>
      </c>
      <c r="P73" s="116">
        <f>SUM(P65:P72)</f>
        <v>122.6</v>
      </c>
      <c r="Q73" s="176" t="s">
        <v>252</v>
      </c>
      <c r="R73" s="158" t="s">
        <v>252</v>
      </c>
      <c r="S73" s="177" t="s">
        <v>252</v>
      </c>
      <c r="T73" s="161"/>
      <c r="U73" s="161"/>
      <c r="V73" s="115">
        <f>SUM(V65+V66+V67+V68+V69+V70+V71+V72)</f>
        <v>414</v>
      </c>
      <c r="W73" s="115" t="s">
        <v>252</v>
      </c>
      <c r="X73" s="116">
        <f>SUM(X65:X72)</f>
        <v>111.4</v>
      </c>
      <c r="Y73" s="176" t="s">
        <v>252</v>
      </c>
      <c r="Z73" s="158" t="s">
        <v>252</v>
      </c>
      <c r="AA73" s="177" t="s">
        <v>252</v>
      </c>
      <c r="AB73" s="161"/>
      <c r="AC73" s="262"/>
      <c r="AD73" s="115">
        <f>SUM(AD65+AD66+AD67+AD68+AD69+AD70+AD71+AD72)</f>
        <v>401</v>
      </c>
      <c r="AE73" s="115"/>
      <c r="AF73" s="116">
        <f>SUM(AF65:AF72)</f>
        <v>113.3</v>
      </c>
      <c r="AG73" s="176"/>
      <c r="AH73" s="158"/>
      <c r="AI73" s="177"/>
      <c r="AJ73" s="161"/>
      <c r="AK73" s="262"/>
      <c r="AL73" s="162">
        <f>SUM(AL65:AL72)</f>
        <v>736</v>
      </c>
      <c r="AM73" s="121">
        <f>SUM(AM65:AM72)</f>
        <v>438</v>
      </c>
      <c r="AN73" s="163"/>
      <c r="AO73" s="123">
        <f>SUM(AO65:AO72)</f>
        <v>163</v>
      </c>
      <c r="AP73" s="164"/>
      <c r="AQ73" s="164"/>
      <c r="AR73" s="164"/>
      <c r="AS73" s="165"/>
      <c r="AT73" s="214"/>
      <c r="AU73" s="213"/>
    </row>
    <row r="74" spans="1:47" ht="24.95" customHeight="1" thickBot="1">
      <c r="C74" s="269"/>
      <c r="D74" s="94"/>
      <c r="E74" s="6"/>
      <c r="F74" s="125"/>
      <c r="G74" s="126"/>
      <c r="H74" s="127"/>
      <c r="I74" s="128"/>
      <c r="J74" s="125"/>
      <c r="K74" s="129"/>
      <c r="L74" s="167"/>
      <c r="M74" s="168"/>
      <c r="N74" s="125"/>
      <c r="O74" s="126"/>
      <c r="P74" s="127"/>
      <c r="Q74" s="128"/>
      <c r="R74" s="128"/>
      <c r="S74" s="129"/>
      <c r="T74" s="168"/>
      <c r="U74" s="168"/>
      <c r="V74" s="125"/>
      <c r="W74" s="126"/>
      <c r="X74" s="127"/>
      <c r="Y74" s="128"/>
      <c r="Z74" s="128"/>
      <c r="AA74" s="129"/>
      <c r="AB74" s="168"/>
      <c r="AC74" s="168"/>
      <c r="AD74" s="125"/>
      <c r="AE74" s="126"/>
      <c r="AF74" s="127"/>
      <c r="AG74" s="128"/>
      <c r="AH74" s="128"/>
      <c r="AI74" s="129"/>
      <c r="AJ74" s="168"/>
      <c r="AK74" s="168"/>
      <c r="AL74" s="169"/>
      <c r="AM74" s="170"/>
      <c r="AN74" s="171"/>
      <c r="AO74" s="172"/>
      <c r="AP74" s="171"/>
      <c r="AQ74" s="171"/>
      <c r="AR74" s="171"/>
      <c r="AS74" s="173"/>
      <c r="AT74" s="215"/>
      <c r="AU74" s="213"/>
    </row>
    <row r="75" spans="1:47" s="43" customFormat="1" ht="24.95" customHeight="1" thickTop="1" thickBot="1">
      <c r="A75" s="37"/>
      <c r="B75" s="36"/>
      <c r="C75" s="268" t="s">
        <v>110</v>
      </c>
      <c r="D75" s="241" t="s">
        <v>244</v>
      </c>
      <c r="E75" s="32"/>
      <c r="F75" s="135"/>
      <c r="G75" s="135"/>
      <c r="H75" s="136"/>
      <c r="I75" s="137"/>
      <c r="J75" s="135"/>
      <c r="K75" s="136"/>
      <c r="L75" s="138"/>
      <c r="M75" s="104"/>
      <c r="N75" s="135"/>
      <c r="O75" s="135"/>
      <c r="P75" s="136"/>
      <c r="Q75" s="137"/>
      <c r="R75" s="137"/>
      <c r="S75" s="136"/>
      <c r="T75" s="104"/>
      <c r="U75" s="104"/>
      <c r="V75" s="135"/>
      <c r="W75" s="135"/>
      <c r="X75" s="136"/>
      <c r="Y75" s="137"/>
      <c r="Z75" s="137"/>
      <c r="AA75" s="136"/>
      <c r="AB75" s="104"/>
      <c r="AC75" s="261"/>
      <c r="AD75" s="135"/>
      <c r="AE75" s="135"/>
      <c r="AF75" s="136"/>
      <c r="AG75" s="137"/>
      <c r="AH75" s="137"/>
      <c r="AI75" s="136"/>
      <c r="AJ75" s="104"/>
      <c r="AK75" s="261"/>
      <c r="AL75" s="139"/>
      <c r="AM75" s="140"/>
      <c r="AN75" s="141"/>
      <c r="AO75" s="141"/>
      <c r="AP75" s="142"/>
      <c r="AQ75" s="142"/>
      <c r="AR75" s="142"/>
      <c r="AS75" s="143"/>
      <c r="AT75" s="218"/>
      <c r="AU75" s="237"/>
    </row>
    <row r="76" spans="1:47" ht="24.95" customHeight="1">
      <c r="A76" s="37" t="s">
        <v>111</v>
      </c>
      <c r="C76" s="269"/>
      <c r="D76" s="205" t="s">
        <v>112</v>
      </c>
      <c r="E76" s="4"/>
      <c r="F76" s="97">
        <v>174</v>
      </c>
      <c r="G76" s="113">
        <v>10.73</v>
      </c>
      <c r="H76" s="99">
        <v>29</v>
      </c>
      <c r="I76" s="100">
        <v>0.99639999999999995</v>
      </c>
      <c r="J76" s="97" t="s">
        <v>252</v>
      </c>
      <c r="K76" s="102" t="s">
        <v>252</v>
      </c>
      <c r="L76" s="175"/>
      <c r="M76" s="146"/>
      <c r="N76" s="97">
        <v>184</v>
      </c>
      <c r="O76" s="113">
        <v>12</v>
      </c>
      <c r="P76" s="99">
        <v>40.799999999999997</v>
      </c>
      <c r="Q76" s="100">
        <v>0.99680000000000002</v>
      </c>
      <c r="R76" s="105" t="s">
        <v>252</v>
      </c>
      <c r="S76" s="102" t="s">
        <v>252</v>
      </c>
      <c r="T76" s="146"/>
      <c r="U76" s="146"/>
      <c r="V76" s="97">
        <v>148</v>
      </c>
      <c r="W76" s="113">
        <v>9</v>
      </c>
      <c r="X76" s="99">
        <v>32.4</v>
      </c>
      <c r="Y76" s="100">
        <v>1</v>
      </c>
      <c r="Z76" s="105" t="s">
        <v>252</v>
      </c>
      <c r="AA76" s="102" t="s">
        <v>252</v>
      </c>
      <c r="AB76" s="146"/>
      <c r="AC76" s="146"/>
      <c r="AD76" s="97">
        <v>164</v>
      </c>
      <c r="AE76" s="113">
        <v>8</v>
      </c>
      <c r="AF76" s="99">
        <v>40.1</v>
      </c>
      <c r="AG76" s="100">
        <v>1</v>
      </c>
      <c r="AH76" s="105" t="s">
        <v>252</v>
      </c>
      <c r="AI76" s="102" t="s">
        <v>252</v>
      </c>
      <c r="AJ76" s="146"/>
      <c r="AK76" s="146"/>
      <c r="AL76" s="147">
        <v>431</v>
      </c>
      <c r="AM76" s="148">
        <v>130.5</v>
      </c>
      <c r="AN76" s="149"/>
      <c r="AO76" s="150"/>
      <c r="AP76" s="149"/>
      <c r="AQ76" s="149"/>
      <c r="AR76" s="149"/>
      <c r="AS76" s="151"/>
      <c r="AT76" s="152"/>
    </row>
    <row r="77" spans="1:47" ht="25.5" customHeight="1">
      <c r="A77" s="37" t="s">
        <v>111</v>
      </c>
      <c r="C77" s="269"/>
      <c r="D77" s="205" t="s">
        <v>113</v>
      </c>
      <c r="E77" s="4"/>
      <c r="F77" s="97">
        <v>83</v>
      </c>
      <c r="G77" s="113">
        <v>16.8</v>
      </c>
      <c r="H77" s="99">
        <v>18.47</v>
      </c>
      <c r="I77" s="100">
        <v>1</v>
      </c>
      <c r="J77" s="97" t="s">
        <v>252</v>
      </c>
      <c r="K77" s="102" t="s">
        <v>252</v>
      </c>
      <c r="L77" s="103"/>
      <c r="M77" s="146"/>
      <c r="N77" s="97">
        <v>100</v>
      </c>
      <c r="O77" s="113">
        <v>18</v>
      </c>
      <c r="P77" s="99">
        <v>29.4</v>
      </c>
      <c r="Q77" s="100">
        <v>1</v>
      </c>
      <c r="R77" s="105" t="s">
        <v>252</v>
      </c>
      <c r="S77" s="102" t="s">
        <v>252</v>
      </c>
      <c r="T77" s="146"/>
      <c r="U77" s="146"/>
      <c r="V77" s="97">
        <v>102</v>
      </c>
      <c r="W77" s="113">
        <v>18</v>
      </c>
      <c r="X77" s="99">
        <v>27.5</v>
      </c>
      <c r="Y77" s="100">
        <v>1</v>
      </c>
      <c r="Z77" s="105" t="s">
        <v>252</v>
      </c>
      <c r="AA77" s="102" t="s">
        <v>252</v>
      </c>
      <c r="AB77" s="146"/>
      <c r="AC77" s="146"/>
      <c r="AD77" s="97">
        <v>137</v>
      </c>
      <c r="AE77" s="113">
        <v>17</v>
      </c>
      <c r="AF77" s="99">
        <v>33</v>
      </c>
      <c r="AG77" s="100">
        <v>1</v>
      </c>
      <c r="AH77" s="105" t="s">
        <v>252</v>
      </c>
      <c r="AI77" s="102" t="s">
        <v>252</v>
      </c>
      <c r="AJ77" s="146"/>
      <c r="AK77" s="146"/>
      <c r="AL77" s="155">
        <v>252</v>
      </c>
      <c r="AM77" s="148">
        <v>120.4</v>
      </c>
      <c r="AN77" s="108"/>
      <c r="AO77" s="109"/>
      <c r="AP77" s="108"/>
      <c r="AQ77" s="108"/>
      <c r="AR77" s="108"/>
      <c r="AS77" s="111"/>
      <c r="AT77" s="112"/>
    </row>
    <row r="78" spans="1:47" ht="24.95" customHeight="1">
      <c r="C78" s="269"/>
      <c r="D78" s="209" t="s">
        <v>114</v>
      </c>
      <c r="E78" s="4"/>
      <c r="F78" s="97">
        <v>30</v>
      </c>
      <c r="G78" s="113">
        <v>7.22</v>
      </c>
      <c r="H78" s="99">
        <v>9.68</v>
      </c>
      <c r="I78" s="100">
        <v>0.98460000000000003</v>
      </c>
      <c r="J78" s="97" t="s">
        <v>252</v>
      </c>
      <c r="K78" s="102" t="s">
        <v>252</v>
      </c>
      <c r="L78" s="103"/>
      <c r="M78" s="146"/>
      <c r="N78" s="97">
        <v>48</v>
      </c>
      <c r="O78" s="113">
        <v>5</v>
      </c>
      <c r="P78" s="99">
        <v>6.6</v>
      </c>
      <c r="Q78" s="100">
        <v>0.95830000000000004</v>
      </c>
      <c r="R78" s="105" t="s">
        <v>252</v>
      </c>
      <c r="S78" s="102" t="s">
        <v>252</v>
      </c>
      <c r="T78" s="146"/>
      <c r="U78" s="146"/>
      <c r="V78" s="97">
        <v>26</v>
      </c>
      <c r="W78" s="113">
        <v>5</v>
      </c>
      <c r="X78" s="99">
        <v>2.2000000000000002</v>
      </c>
      <c r="Y78" s="100">
        <v>0.96150000000000002</v>
      </c>
      <c r="Z78" s="105" t="s">
        <v>252</v>
      </c>
      <c r="AA78" s="102" t="s">
        <v>252</v>
      </c>
      <c r="AB78" s="146"/>
      <c r="AC78" s="146"/>
      <c r="AD78" s="97">
        <v>21</v>
      </c>
      <c r="AE78" s="113">
        <v>6</v>
      </c>
      <c r="AF78" s="99">
        <v>5.9</v>
      </c>
      <c r="AG78" s="100">
        <v>0.96</v>
      </c>
      <c r="AH78" s="105" t="s">
        <v>252</v>
      </c>
      <c r="AI78" s="102" t="s">
        <v>252</v>
      </c>
      <c r="AJ78" s="146"/>
      <c r="AK78" s="146"/>
      <c r="AL78" s="155">
        <v>66</v>
      </c>
      <c r="AM78" s="107">
        <v>24.5</v>
      </c>
      <c r="AN78" s="108"/>
      <c r="AO78" s="156"/>
      <c r="AP78" s="157"/>
      <c r="AQ78" s="157"/>
      <c r="AR78" s="157"/>
      <c r="AS78" s="111"/>
      <c r="AT78" s="112"/>
    </row>
    <row r="79" spans="1:47" ht="24.95" customHeight="1">
      <c r="A79" s="37" t="s">
        <v>115</v>
      </c>
      <c r="C79" s="269"/>
      <c r="D79" s="205" t="s">
        <v>116</v>
      </c>
      <c r="E79" s="4"/>
      <c r="F79" s="97">
        <v>63</v>
      </c>
      <c r="G79" s="113">
        <v>12.6</v>
      </c>
      <c r="H79" s="99">
        <v>7</v>
      </c>
      <c r="I79" s="100">
        <v>0.9365</v>
      </c>
      <c r="J79" s="97" t="s">
        <v>252</v>
      </c>
      <c r="K79" s="102" t="s">
        <v>252</v>
      </c>
      <c r="L79" s="103"/>
      <c r="M79" s="146"/>
      <c r="N79" s="97">
        <v>172</v>
      </c>
      <c r="O79" s="113">
        <v>17</v>
      </c>
      <c r="P79" s="99">
        <v>18.7</v>
      </c>
      <c r="Q79" s="100">
        <v>0.9012</v>
      </c>
      <c r="R79" s="105" t="s">
        <v>252</v>
      </c>
      <c r="S79" s="102" t="s">
        <v>252</v>
      </c>
      <c r="T79" s="146"/>
      <c r="U79" s="146"/>
      <c r="V79" s="97">
        <v>152</v>
      </c>
      <c r="W79" s="113">
        <v>19</v>
      </c>
      <c r="X79" s="99">
        <v>16.399999999999999</v>
      </c>
      <c r="Y79" s="100">
        <v>0.86270000000000002</v>
      </c>
      <c r="Z79" s="105" t="s">
        <v>252</v>
      </c>
      <c r="AA79" s="102" t="s">
        <v>252</v>
      </c>
      <c r="AB79" s="146"/>
      <c r="AC79" s="146"/>
      <c r="AD79" s="97">
        <v>136</v>
      </c>
      <c r="AE79" s="113">
        <v>17</v>
      </c>
      <c r="AF79" s="99">
        <v>15.1</v>
      </c>
      <c r="AG79" s="100">
        <v>1</v>
      </c>
      <c r="AH79" s="105" t="s">
        <v>252</v>
      </c>
      <c r="AI79" s="102" t="s">
        <v>252</v>
      </c>
      <c r="AJ79" s="146"/>
      <c r="AK79" s="146"/>
      <c r="AL79" s="155">
        <v>433</v>
      </c>
      <c r="AM79" s="107">
        <v>57.22</v>
      </c>
      <c r="AN79" s="108"/>
      <c r="AO79" s="109"/>
      <c r="AP79" s="108"/>
      <c r="AQ79" s="108"/>
      <c r="AR79" s="108"/>
      <c r="AS79" s="111"/>
      <c r="AT79" s="112"/>
    </row>
    <row r="80" spans="1:47" ht="24.95" customHeight="1">
      <c r="A80" s="37" t="s">
        <v>115</v>
      </c>
      <c r="C80" s="269"/>
      <c r="D80" s="205" t="s">
        <v>117</v>
      </c>
      <c r="E80" s="4"/>
      <c r="F80" s="97">
        <v>312</v>
      </c>
      <c r="G80" s="113">
        <v>9.2100000000000009</v>
      </c>
      <c r="H80" s="99">
        <v>34.6</v>
      </c>
      <c r="I80" s="100">
        <v>0.89770000000000005</v>
      </c>
      <c r="J80" s="97" t="s">
        <v>252</v>
      </c>
      <c r="K80" s="102" t="s">
        <v>252</v>
      </c>
      <c r="L80" s="103"/>
      <c r="M80" s="146"/>
      <c r="N80" s="97">
        <v>501</v>
      </c>
      <c r="O80" s="113">
        <v>11</v>
      </c>
      <c r="P80" s="99">
        <v>50.8</v>
      </c>
      <c r="Q80" s="100">
        <v>0.89019999999999999</v>
      </c>
      <c r="R80" s="105" t="s">
        <v>252</v>
      </c>
      <c r="S80" s="102" t="s">
        <v>252</v>
      </c>
      <c r="T80" s="146"/>
      <c r="U80" s="146"/>
      <c r="V80" s="97">
        <v>497</v>
      </c>
      <c r="W80" s="113">
        <v>11</v>
      </c>
      <c r="X80" s="99">
        <v>51.1</v>
      </c>
      <c r="Y80" s="100">
        <v>0.85940000000000005</v>
      </c>
      <c r="Z80" s="105" t="s">
        <v>252</v>
      </c>
      <c r="AA80" s="102" t="s">
        <v>252</v>
      </c>
      <c r="AB80" s="146"/>
      <c r="AC80" s="146"/>
      <c r="AD80" s="97">
        <v>376</v>
      </c>
      <c r="AE80" s="113">
        <v>10</v>
      </c>
      <c r="AF80" s="99">
        <v>37.4</v>
      </c>
      <c r="AG80" s="100">
        <v>0.85</v>
      </c>
      <c r="AH80" s="105" t="s">
        <v>252</v>
      </c>
      <c r="AI80" s="102" t="s">
        <v>252</v>
      </c>
      <c r="AJ80" s="146"/>
      <c r="AK80" s="146"/>
      <c r="AL80" s="155">
        <v>1157</v>
      </c>
      <c r="AM80" s="107">
        <v>173.9</v>
      </c>
      <c r="AN80" s="108"/>
      <c r="AO80" s="109"/>
      <c r="AP80" s="108"/>
      <c r="AQ80" s="108"/>
      <c r="AR80" s="108"/>
      <c r="AS80" s="111"/>
      <c r="AT80" s="112"/>
    </row>
    <row r="81" spans="1:47" ht="24.95" customHeight="1">
      <c r="A81" s="40"/>
      <c r="B81" s="41"/>
      <c r="C81" s="269"/>
      <c r="D81" s="206" t="s">
        <v>28</v>
      </c>
      <c r="E81" s="42"/>
      <c r="F81" s="115">
        <f>SUM(F76:F80)</f>
        <v>662</v>
      </c>
      <c r="G81" s="115" t="s">
        <v>252</v>
      </c>
      <c r="H81" s="116">
        <f>SUM(H76:H80)</f>
        <v>98.75</v>
      </c>
      <c r="I81" s="176" t="s">
        <v>252</v>
      </c>
      <c r="J81" s="117" t="s">
        <v>252</v>
      </c>
      <c r="K81" s="177" t="s">
        <v>252</v>
      </c>
      <c r="L81" s="178"/>
      <c r="M81" s="161"/>
      <c r="N81" s="115">
        <f>SUM(N76+N77+N78+N79+N80)</f>
        <v>1005</v>
      </c>
      <c r="O81" s="115" t="s">
        <v>252</v>
      </c>
      <c r="P81" s="116">
        <f>SUM(P76:P80)</f>
        <v>146.29999999999998</v>
      </c>
      <c r="Q81" s="176" t="s">
        <v>252</v>
      </c>
      <c r="R81" s="158" t="s">
        <v>252</v>
      </c>
      <c r="S81" s="177" t="s">
        <v>252</v>
      </c>
      <c r="T81" s="161"/>
      <c r="U81" s="161"/>
      <c r="V81" s="115">
        <f>SUM(V76+V77+V78+V79+V80)</f>
        <v>925</v>
      </c>
      <c r="W81" s="115" t="s">
        <v>252</v>
      </c>
      <c r="X81" s="116">
        <f>SUM(X76:X80)</f>
        <v>129.6</v>
      </c>
      <c r="Y81" s="176" t="s">
        <v>252</v>
      </c>
      <c r="Z81" s="158" t="s">
        <v>252</v>
      </c>
      <c r="AA81" s="177" t="s">
        <v>252</v>
      </c>
      <c r="AB81" s="161"/>
      <c r="AC81" s="262"/>
      <c r="AD81" s="115">
        <f>SUM(AD76+AD77+AD78+AD79+AD80)</f>
        <v>834</v>
      </c>
      <c r="AE81" s="115"/>
      <c r="AF81" s="116">
        <f>SUM(AF76:AF80)</f>
        <v>131.5</v>
      </c>
      <c r="AG81" s="176" t="s">
        <v>252</v>
      </c>
      <c r="AH81" s="158" t="s">
        <v>252</v>
      </c>
      <c r="AI81" s="177" t="s">
        <v>252</v>
      </c>
      <c r="AJ81" s="161"/>
      <c r="AK81" s="262"/>
      <c r="AL81" s="162">
        <f>SUM(AL76:AL80)</f>
        <v>2339</v>
      </c>
      <c r="AM81" s="121">
        <f>SUM(AM76:AM80)</f>
        <v>506.52</v>
      </c>
      <c r="AN81" s="163"/>
      <c r="AO81" s="123"/>
      <c r="AP81" s="164"/>
      <c r="AQ81" s="164"/>
      <c r="AR81" s="164"/>
      <c r="AS81" s="165"/>
      <c r="AT81" s="214"/>
      <c r="AU81" s="213"/>
    </row>
    <row r="82" spans="1:47" ht="24.95" customHeight="1">
      <c r="C82" s="269"/>
      <c r="D82" s="94"/>
      <c r="E82" s="6"/>
      <c r="F82" s="125"/>
      <c r="G82" s="126"/>
      <c r="H82" s="127"/>
      <c r="I82" s="128"/>
      <c r="J82" s="125"/>
      <c r="K82" s="129"/>
      <c r="L82" s="167"/>
      <c r="M82" s="168"/>
      <c r="N82" s="125"/>
      <c r="O82" s="126"/>
      <c r="P82" s="127"/>
      <c r="Q82" s="128"/>
      <c r="R82" s="128"/>
      <c r="S82" s="129"/>
      <c r="T82" s="168"/>
      <c r="U82" s="168"/>
      <c r="V82" s="125"/>
      <c r="W82" s="126"/>
      <c r="X82" s="127"/>
      <c r="Y82" s="128"/>
      <c r="Z82" s="128"/>
      <c r="AA82" s="129"/>
      <c r="AB82" s="168"/>
      <c r="AC82" s="168"/>
      <c r="AD82" s="125"/>
      <c r="AE82" s="126"/>
      <c r="AF82" s="127"/>
      <c r="AG82" s="128"/>
      <c r="AH82" s="128"/>
      <c r="AI82" s="129"/>
      <c r="AJ82" s="168"/>
      <c r="AK82" s="168"/>
      <c r="AL82" s="169"/>
      <c r="AM82" s="170"/>
      <c r="AN82" s="171"/>
      <c r="AO82" s="172"/>
      <c r="AP82" s="171"/>
      <c r="AQ82" s="171"/>
      <c r="AR82" s="171"/>
      <c r="AS82" s="173"/>
      <c r="AT82" s="215"/>
      <c r="AU82" s="213"/>
    </row>
    <row r="83" spans="1:47" s="43" customFormat="1" ht="24.95" customHeight="1" thickBot="1">
      <c r="A83" s="37"/>
      <c r="B83" s="36"/>
      <c r="C83" s="269"/>
      <c r="D83" s="241" t="s">
        <v>245</v>
      </c>
      <c r="E83" s="32"/>
      <c r="F83" s="135"/>
      <c r="G83" s="135"/>
      <c r="H83" s="136"/>
      <c r="I83" s="137"/>
      <c r="J83" s="135"/>
      <c r="K83" s="136"/>
      <c r="L83" s="138"/>
      <c r="M83" s="104"/>
      <c r="N83" s="135"/>
      <c r="O83" s="135"/>
      <c r="P83" s="136"/>
      <c r="Q83" s="137"/>
      <c r="R83" s="137"/>
      <c r="S83" s="136"/>
      <c r="T83" s="104"/>
      <c r="U83" s="104"/>
      <c r="V83" s="135"/>
      <c r="W83" s="135"/>
      <c r="X83" s="136"/>
      <c r="Y83" s="137"/>
      <c r="Z83" s="137"/>
      <c r="AA83" s="136"/>
      <c r="AB83" s="104"/>
      <c r="AC83" s="261"/>
      <c r="AD83" s="135"/>
      <c r="AE83" s="135"/>
      <c r="AF83" s="136"/>
      <c r="AG83" s="137"/>
      <c r="AH83" s="137"/>
      <c r="AI83" s="136"/>
      <c r="AJ83" s="104"/>
      <c r="AK83" s="261"/>
      <c r="AL83" s="139"/>
      <c r="AM83" s="140"/>
      <c r="AN83" s="141"/>
      <c r="AO83" s="141"/>
      <c r="AP83" s="142"/>
      <c r="AQ83" s="142"/>
      <c r="AR83" s="142"/>
      <c r="AS83" s="143"/>
      <c r="AT83" s="218"/>
      <c r="AU83" s="219"/>
    </row>
    <row r="84" spans="1:47" ht="24.95" customHeight="1">
      <c r="A84" s="37" t="s">
        <v>90</v>
      </c>
      <c r="C84" s="269"/>
      <c r="D84" s="205" t="s">
        <v>118</v>
      </c>
      <c r="E84" s="4"/>
      <c r="F84" s="97">
        <v>84</v>
      </c>
      <c r="G84" s="113">
        <v>12.71</v>
      </c>
      <c r="H84" s="99">
        <v>9.8000000000000007</v>
      </c>
      <c r="I84" s="100">
        <v>0.86509999999999998</v>
      </c>
      <c r="J84" s="97" t="s">
        <v>252</v>
      </c>
      <c r="K84" s="102" t="s">
        <v>252</v>
      </c>
      <c r="L84" s="175"/>
      <c r="M84" s="146"/>
      <c r="N84" s="97">
        <v>138</v>
      </c>
      <c r="O84" s="113">
        <v>19</v>
      </c>
      <c r="P84" s="99">
        <v>17</v>
      </c>
      <c r="Q84" s="100">
        <v>0.87660000000000005</v>
      </c>
      <c r="R84" s="105" t="s">
        <v>252</v>
      </c>
      <c r="S84" s="102" t="s">
        <v>252</v>
      </c>
      <c r="T84" s="146"/>
      <c r="U84" s="146"/>
      <c r="V84" s="97">
        <v>154</v>
      </c>
      <c r="W84" s="113">
        <v>18</v>
      </c>
      <c r="X84" s="99">
        <v>17.600000000000001</v>
      </c>
      <c r="Y84" s="100">
        <v>0.89759999999999995</v>
      </c>
      <c r="Z84" s="105" t="s">
        <v>252</v>
      </c>
      <c r="AA84" s="102" t="s">
        <v>252</v>
      </c>
      <c r="AB84" s="146"/>
      <c r="AC84" s="146"/>
      <c r="AD84" s="97">
        <v>138</v>
      </c>
      <c r="AE84" s="113">
        <v>18</v>
      </c>
      <c r="AF84" s="99">
        <v>16.7</v>
      </c>
      <c r="AG84" s="100">
        <v>0.95</v>
      </c>
      <c r="AH84" s="105" t="s">
        <v>252</v>
      </c>
      <c r="AI84" s="105" t="s">
        <v>252</v>
      </c>
      <c r="AJ84" s="146"/>
      <c r="AK84" s="146"/>
      <c r="AL84" s="147">
        <v>377</v>
      </c>
      <c r="AM84" s="148">
        <v>61</v>
      </c>
      <c r="AN84" s="149" t="s">
        <v>29</v>
      </c>
      <c r="AO84" s="150"/>
      <c r="AP84" s="149"/>
      <c r="AQ84" s="149"/>
      <c r="AR84" s="149"/>
      <c r="AS84" s="151"/>
      <c r="AT84" s="211"/>
    </row>
    <row r="85" spans="1:47" ht="22.5" customHeight="1">
      <c r="A85" s="37" t="s">
        <v>90</v>
      </c>
      <c r="C85" s="269"/>
      <c r="D85" s="205" t="s">
        <v>119</v>
      </c>
      <c r="E85" s="4"/>
      <c r="F85" s="97">
        <v>43</v>
      </c>
      <c r="G85" s="113">
        <v>10.75</v>
      </c>
      <c r="H85" s="99">
        <v>4.7</v>
      </c>
      <c r="I85" s="100">
        <v>0.90690000000000004</v>
      </c>
      <c r="J85" s="97" t="s">
        <v>252</v>
      </c>
      <c r="K85" s="102" t="s">
        <v>252</v>
      </c>
      <c r="L85" s="103"/>
      <c r="M85" s="146"/>
      <c r="N85" s="97">
        <v>47</v>
      </c>
      <c r="O85" s="113">
        <v>16</v>
      </c>
      <c r="P85" s="99">
        <v>5</v>
      </c>
      <c r="Q85" s="100">
        <v>0.95740000000000003</v>
      </c>
      <c r="R85" s="105" t="s">
        <v>252</v>
      </c>
      <c r="S85" s="102" t="s">
        <v>252</v>
      </c>
      <c r="T85" s="146"/>
      <c r="U85" s="146"/>
      <c r="V85" s="97">
        <v>65</v>
      </c>
      <c r="W85" s="113">
        <v>16</v>
      </c>
      <c r="X85" s="99">
        <v>6.9</v>
      </c>
      <c r="Y85" s="100">
        <v>0.92310000000000003</v>
      </c>
      <c r="Z85" s="105" t="s">
        <v>252</v>
      </c>
      <c r="AA85" s="102" t="s">
        <v>252</v>
      </c>
      <c r="AB85" s="146"/>
      <c r="AC85" s="146"/>
      <c r="AD85" s="97">
        <v>51</v>
      </c>
      <c r="AE85" s="113">
        <v>17</v>
      </c>
      <c r="AF85" s="99">
        <v>5.4</v>
      </c>
      <c r="AG85" s="100">
        <v>0.98</v>
      </c>
      <c r="AH85" s="105" t="s">
        <v>252</v>
      </c>
      <c r="AI85" s="105" t="s">
        <v>252</v>
      </c>
      <c r="AJ85" s="146"/>
      <c r="AK85" s="146"/>
      <c r="AL85" s="155">
        <v>167</v>
      </c>
      <c r="AM85" s="148">
        <v>22</v>
      </c>
      <c r="AN85" s="108"/>
      <c r="AO85" s="109"/>
      <c r="AP85" s="108"/>
      <c r="AQ85" s="108"/>
      <c r="AR85" s="108"/>
      <c r="AS85" s="111"/>
      <c r="AT85" s="112"/>
    </row>
    <row r="86" spans="1:47" ht="24.95" customHeight="1">
      <c r="A86" s="37" t="s">
        <v>90</v>
      </c>
      <c r="C86" s="269"/>
      <c r="D86" s="205" t="s">
        <v>120</v>
      </c>
      <c r="E86" s="4"/>
      <c r="F86" s="97">
        <v>119</v>
      </c>
      <c r="G86" s="113">
        <v>14.88</v>
      </c>
      <c r="H86" s="99">
        <v>13</v>
      </c>
      <c r="I86" s="100">
        <v>0.92430000000000001</v>
      </c>
      <c r="J86" s="97" t="s">
        <v>252</v>
      </c>
      <c r="K86" s="102" t="s">
        <v>252</v>
      </c>
      <c r="L86" s="103"/>
      <c r="M86" s="146"/>
      <c r="N86" s="97">
        <v>244</v>
      </c>
      <c r="O86" s="113">
        <v>19</v>
      </c>
      <c r="P86" s="99">
        <v>26</v>
      </c>
      <c r="Q86" s="100">
        <v>0.96330000000000005</v>
      </c>
      <c r="R86" s="105" t="s">
        <v>252</v>
      </c>
      <c r="S86" s="102" t="s">
        <v>252</v>
      </c>
      <c r="T86" s="146"/>
      <c r="U86" s="146"/>
      <c r="V86" s="97">
        <v>253</v>
      </c>
      <c r="W86" s="113">
        <v>21</v>
      </c>
      <c r="X86" s="99">
        <v>25.7</v>
      </c>
      <c r="Y86" s="100">
        <v>0.92490000000000006</v>
      </c>
      <c r="Z86" s="105" t="s">
        <v>252</v>
      </c>
      <c r="AA86" s="102" t="s">
        <v>252</v>
      </c>
      <c r="AB86" s="146"/>
      <c r="AC86" s="146"/>
      <c r="AD86" s="97">
        <v>240</v>
      </c>
      <c r="AE86" s="113">
        <v>22</v>
      </c>
      <c r="AF86" s="99">
        <v>24.8</v>
      </c>
      <c r="AG86" s="100">
        <v>0.95</v>
      </c>
      <c r="AH86" s="105" t="s">
        <v>252</v>
      </c>
      <c r="AI86" s="105" t="s">
        <v>252</v>
      </c>
      <c r="AJ86" s="146"/>
      <c r="AK86" s="146"/>
      <c r="AL86" s="155">
        <v>785</v>
      </c>
      <c r="AM86" s="148">
        <v>89.4</v>
      </c>
      <c r="AN86" s="108"/>
      <c r="AO86" s="156"/>
      <c r="AP86" s="157"/>
      <c r="AQ86" s="157"/>
      <c r="AR86" s="157"/>
      <c r="AS86" s="111"/>
      <c r="AT86" s="112"/>
    </row>
    <row r="87" spans="1:47" ht="24.95" customHeight="1">
      <c r="A87" s="37" t="s">
        <v>90</v>
      </c>
      <c r="C87" s="269"/>
      <c r="D87" s="205" t="s">
        <v>121</v>
      </c>
      <c r="E87" s="4"/>
      <c r="F87" s="97">
        <v>7</v>
      </c>
      <c r="G87" s="113">
        <v>7</v>
      </c>
      <c r="H87" s="99">
        <v>0.8</v>
      </c>
      <c r="I87" s="100">
        <v>1</v>
      </c>
      <c r="J87" s="97" t="s">
        <v>252</v>
      </c>
      <c r="K87" s="102" t="s">
        <v>252</v>
      </c>
      <c r="L87" s="103"/>
      <c r="M87" s="146"/>
      <c r="N87" s="97">
        <v>0</v>
      </c>
      <c r="O87" s="113">
        <v>0</v>
      </c>
      <c r="P87" s="99">
        <v>0</v>
      </c>
      <c r="Q87" s="100">
        <v>0</v>
      </c>
      <c r="R87" s="105" t="s">
        <v>252</v>
      </c>
      <c r="S87" s="102" t="s">
        <v>252</v>
      </c>
      <c r="T87" s="146"/>
      <c r="U87" s="146"/>
      <c r="V87" s="97">
        <v>0</v>
      </c>
      <c r="W87" s="113">
        <v>0</v>
      </c>
      <c r="X87" s="99">
        <v>0</v>
      </c>
      <c r="Y87" s="100">
        <v>0</v>
      </c>
      <c r="Z87" s="105" t="s">
        <v>252</v>
      </c>
      <c r="AA87" s="102" t="s">
        <v>252</v>
      </c>
      <c r="AB87" s="146"/>
      <c r="AC87" s="146"/>
      <c r="AD87" s="97">
        <v>0</v>
      </c>
      <c r="AE87" s="113">
        <v>0</v>
      </c>
      <c r="AF87" s="99">
        <v>0</v>
      </c>
      <c r="AG87" s="100">
        <v>0</v>
      </c>
      <c r="AH87" s="105" t="s">
        <v>252</v>
      </c>
      <c r="AI87" s="105" t="s">
        <v>252</v>
      </c>
      <c r="AJ87" s="146"/>
      <c r="AK87" s="146"/>
      <c r="AL87" s="155">
        <v>7</v>
      </c>
      <c r="AM87" s="148">
        <v>0.8</v>
      </c>
      <c r="AN87" s="108"/>
      <c r="AO87" s="109"/>
      <c r="AP87" s="108"/>
      <c r="AQ87" s="108"/>
      <c r="AR87" s="108"/>
      <c r="AS87" s="111"/>
      <c r="AT87" s="112"/>
    </row>
    <row r="88" spans="1:47" ht="24.95" customHeight="1">
      <c r="A88" s="37" t="s">
        <v>90</v>
      </c>
      <c r="C88" s="269"/>
      <c r="D88" s="205" t="s">
        <v>122</v>
      </c>
      <c r="E88" s="4"/>
      <c r="F88" s="97">
        <v>110</v>
      </c>
      <c r="G88" s="113">
        <v>18.329999999999998</v>
      </c>
      <c r="H88" s="99">
        <v>12.3</v>
      </c>
      <c r="I88" s="100">
        <v>0.91810000000000003</v>
      </c>
      <c r="J88" s="97" t="s">
        <v>252</v>
      </c>
      <c r="K88" s="102" t="s">
        <v>252</v>
      </c>
      <c r="L88" s="103"/>
      <c r="M88" s="146"/>
      <c r="N88" s="97">
        <v>233</v>
      </c>
      <c r="O88" s="113">
        <v>18</v>
      </c>
      <c r="P88" s="99">
        <v>21.3</v>
      </c>
      <c r="Q88" s="100">
        <v>0.89270000000000005</v>
      </c>
      <c r="R88" s="105" t="s">
        <v>252</v>
      </c>
      <c r="S88" s="102" t="s">
        <v>252</v>
      </c>
      <c r="T88" s="146"/>
      <c r="U88" s="146"/>
      <c r="V88" s="97">
        <v>271</v>
      </c>
      <c r="W88" s="113">
        <v>18</v>
      </c>
      <c r="X88" s="99">
        <v>26.3</v>
      </c>
      <c r="Y88" s="100">
        <v>0.93379999999999996</v>
      </c>
      <c r="Z88" s="105" t="s">
        <v>252</v>
      </c>
      <c r="AA88" s="102" t="s">
        <v>252</v>
      </c>
      <c r="AB88" s="146"/>
      <c r="AC88" s="146"/>
      <c r="AD88" s="97">
        <v>198</v>
      </c>
      <c r="AE88" s="113">
        <v>15.2</v>
      </c>
      <c r="AF88" s="99">
        <v>18.899999999999999</v>
      </c>
      <c r="AG88" s="100">
        <v>0.89</v>
      </c>
      <c r="AH88" s="105" t="s">
        <v>252</v>
      </c>
      <c r="AI88" s="105" t="s">
        <v>252</v>
      </c>
      <c r="AJ88" s="146"/>
      <c r="AK88" s="146"/>
      <c r="AL88" s="155">
        <v>757</v>
      </c>
      <c r="AM88" s="148">
        <v>78.900000000000006</v>
      </c>
      <c r="AN88" s="108"/>
      <c r="AO88" s="109"/>
      <c r="AP88" s="108"/>
      <c r="AQ88" s="108"/>
      <c r="AR88" s="108"/>
      <c r="AS88" s="111"/>
      <c r="AT88" s="112"/>
    </row>
    <row r="89" spans="1:47" ht="24.95" customHeight="1">
      <c r="A89" s="37" t="s">
        <v>90</v>
      </c>
      <c r="C89" s="269"/>
      <c r="D89" s="205" t="s">
        <v>123</v>
      </c>
      <c r="E89" s="4"/>
      <c r="F89" s="97">
        <v>73</v>
      </c>
      <c r="G89" s="113">
        <v>18.75</v>
      </c>
      <c r="H89" s="99">
        <v>8</v>
      </c>
      <c r="I89" s="100">
        <v>0.85329999999999995</v>
      </c>
      <c r="J89" s="97" t="s">
        <v>252</v>
      </c>
      <c r="K89" s="102" t="s">
        <v>252</v>
      </c>
      <c r="L89" s="103"/>
      <c r="M89" s="146"/>
      <c r="N89" s="97">
        <v>77</v>
      </c>
      <c r="O89" s="113">
        <v>20</v>
      </c>
      <c r="P89" s="99">
        <v>8.3000000000000007</v>
      </c>
      <c r="Q89" s="100">
        <v>0.91139999999999999</v>
      </c>
      <c r="R89" s="105" t="s">
        <v>252</v>
      </c>
      <c r="S89" s="102" t="s">
        <v>252</v>
      </c>
      <c r="T89" s="146"/>
      <c r="U89" s="146"/>
      <c r="V89" s="97">
        <v>87</v>
      </c>
      <c r="W89" s="113">
        <v>22</v>
      </c>
      <c r="X89" s="99">
        <v>9</v>
      </c>
      <c r="Y89" s="100">
        <v>0.90910000000000002</v>
      </c>
      <c r="Z89" s="105" t="s">
        <v>252</v>
      </c>
      <c r="AA89" s="102" t="s">
        <v>252</v>
      </c>
      <c r="AB89" s="146"/>
      <c r="AC89" s="146"/>
      <c r="AD89" s="97">
        <v>78</v>
      </c>
      <c r="AE89" s="113">
        <v>16</v>
      </c>
      <c r="AF89" s="99">
        <v>7</v>
      </c>
      <c r="AG89" s="100">
        <v>0.95</v>
      </c>
      <c r="AH89" s="105" t="s">
        <v>252</v>
      </c>
      <c r="AI89" s="105" t="s">
        <v>252</v>
      </c>
      <c r="AJ89" s="146"/>
      <c r="AK89" s="146"/>
      <c r="AL89" s="155">
        <v>299</v>
      </c>
      <c r="AM89" s="148">
        <v>32.22</v>
      </c>
      <c r="AN89" s="108"/>
      <c r="AO89" s="109"/>
      <c r="AP89" s="108"/>
      <c r="AQ89" s="108"/>
      <c r="AR89" s="108"/>
      <c r="AS89" s="111"/>
      <c r="AT89" s="112"/>
    </row>
    <row r="90" spans="1:47" ht="24.95" customHeight="1">
      <c r="A90" s="37" t="s">
        <v>90</v>
      </c>
      <c r="C90" s="269"/>
      <c r="D90" s="205" t="s">
        <v>124</v>
      </c>
      <c r="E90" s="4"/>
      <c r="F90" s="97">
        <v>156</v>
      </c>
      <c r="G90" s="113">
        <v>22.57</v>
      </c>
      <c r="H90" s="99">
        <v>17.100000000000001</v>
      </c>
      <c r="I90" s="100">
        <v>0.93030000000000002</v>
      </c>
      <c r="J90" s="97" t="s">
        <v>252</v>
      </c>
      <c r="K90" s="102" t="s">
        <v>252</v>
      </c>
      <c r="L90" s="103"/>
      <c r="M90" s="146"/>
      <c r="N90" s="97">
        <v>231</v>
      </c>
      <c r="O90" s="113">
        <v>23</v>
      </c>
      <c r="P90" s="99">
        <v>22.6</v>
      </c>
      <c r="Q90" s="100">
        <v>0.91849999999999998</v>
      </c>
      <c r="R90" s="105" t="s">
        <v>252</v>
      </c>
      <c r="S90" s="102" t="s">
        <v>252</v>
      </c>
      <c r="T90" s="146"/>
      <c r="U90" s="146"/>
      <c r="V90" s="97">
        <v>278</v>
      </c>
      <c r="W90" s="113">
        <v>23</v>
      </c>
      <c r="X90" s="99">
        <v>28.6</v>
      </c>
      <c r="Y90" s="100">
        <v>0.95020000000000004</v>
      </c>
      <c r="Z90" s="105" t="s">
        <v>252</v>
      </c>
      <c r="AA90" s="102" t="s">
        <v>252</v>
      </c>
      <c r="AB90" s="146"/>
      <c r="AC90" s="146"/>
      <c r="AD90" s="97">
        <v>205</v>
      </c>
      <c r="AE90" s="113">
        <v>16</v>
      </c>
      <c r="AF90" s="99">
        <v>21.8</v>
      </c>
      <c r="AG90" s="100">
        <v>0.95</v>
      </c>
      <c r="AH90" s="105" t="s">
        <v>252</v>
      </c>
      <c r="AI90" s="105" t="s">
        <v>252</v>
      </c>
      <c r="AJ90" s="146"/>
      <c r="AK90" s="146"/>
      <c r="AL90" s="155">
        <v>787</v>
      </c>
      <c r="AM90" s="148">
        <v>90.56</v>
      </c>
      <c r="AN90" s="108"/>
      <c r="AO90" s="109"/>
      <c r="AP90" s="108"/>
      <c r="AQ90" s="108"/>
      <c r="AR90" s="108"/>
      <c r="AS90" s="111"/>
      <c r="AT90" s="112"/>
    </row>
    <row r="91" spans="1:47" ht="24.95" customHeight="1">
      <c r="A91" s="37" t="s">
        <v>90</v>
      </c>
      <c r="C91" s="269"/>
      <c r="D91" s="205" t="s">
        <v>125</v>
      </c>
      <c r="E91" s="4"/>
      <c r="F91" s="97">
        <v>78</v>
      </c>
      <c r="G91" s="113">
        <v>26</v>
      </c>
      <c r="H91" s="99">
        <v>8.8000000000000007</v>
      </c>
      <c r="I91" s="100">
        <v>0.93579999999999997</v>
      </c>
      <c r="J91" s="97" t="s">
        <v>252</v>
      </c>
      <c r="K91" s="102" t="s">
        <v>252</v>
      </c>
      <c r="L91" s="103"/>
      <c r="M91" s="146"/>
      <c r="N91" s="97">
        <v>107</v>
      </c>
      <c r="O91" s="113">
        <v>27</v>
      </c>
      <c r="P91" s="99">
        <v>10.8</v>
      </c>
      <c r="Q91" s="100">
        <v>0.96260000000000001</v>
      </c>
      <c r="R91" s="105" t="s">
        <v>252</v>
      </c>
      <c r="S91" s="102" t="s">
        <v>252</v>
      </c>
      <c r="T91" s="146"/>
      <c r="U91" s="146"/>
      <c r="V91" s="97">
        <v>108</v>
      </c>
      <c r="W91" s="113">
        <v>27</v>
      </c>
      <c r="X91" s="99">
        <v>10.1</v>
      </c>
      <c r="Y91" s="100">
        <v>0.91669999999999996</v>
      </c>
      <c r="Z91" s="105" t="s">
        <v>252</v>
      </c>
      <c r="AA91" s="102" t="s">
        <v>252</v>
      </c>
      <c r="AB91" s="146"/>
      <c r="AC91" s="146"/>
      <c r="AD91" s="97">
        <v>115</v>
      </c>
      <c r="AE91" s="113">
        <v>29</v>
      </c>
      <c r="AF91" s="99">
        <v>28.8</v>
      </c>
      <c r="AG91" s="100">
        <v>0.95</v>
      </c>
      <c r="AH91" s="105" t="s">
        <v>252</v>
      </c>
      <c r="AI91" s="105" t="s">
        <v>252</v>
      </c>
      <c r="AJ91" s="146"/>
      <c r="AK91" s="146"/>
      <c r="AL91" s="155">
        <v>395</v>
      </c>
      <c r="AM91" s="148">
        <v>39.799999999999997</v>
      </c>
      <c r="AN91" s="108"/>
      <c r="AO91" s="109"/>
      <c r="AP91" s="108"/>
      <c r="AQ91" s="108"/>
      <c r="AR91" s="108"/>
      <c r="AS91" s="111"/>
      <c r="AT91" s="112"/>
    </row>
    <row r="92" spans="1:47" ht="24.95" customHeight="1">
      <c r="A92" s="37" t="s">
        <v>90</v>
      </c>
      <c r="C92" s="269"/>
      <c r="D92" s="209" t="s">
        <v>126</v>
      </c>
      <c r="E92" s="4"/>
      <c r="F92" s="97">
        <v>17</v>
      </c>
      <c r="G92" s="113">
        <v>17</v>
      </c>
      <c r="H92" s="99">
        <v>1.9</v>
      </c>
      <c r="I92" s="100">
        <v>0.94099999999999995</v>
      </c>
      <c r="J92" s="97" t="s">
        <v>252</v>
      </c>
      <c r="K92" s="102" t="s">
        <v>252</v>
      </c>
      <c r="L92" s="103"/>
      <c r="M92" s="146"/>
      <c r="N92" s="97">
        <v>13</v>
      </c>
      <c r="O92" s="113">
        <v>13</v>
      </c>
      <c r="P92" s="99">
        <v>1.6</v>
      </c>
      <c r="Q92" s="100">
        <v>0.92310000000000003</v>
      </c>
      <c r="R92" s="105" t="s">
        <v>252</v>
      </c>
      <c r="S92" s="102" t="s">
        <v>252</v>
      </c>
      <c r="T92" s="146"/>
      <c r="U92" s="146"/>
      <c r="V92" s="97">
        <v>27</v>
      </c>
      <c r="W92" s="113">
        <v>27</v>
      </c>
      <c r="X92" s="99">
        <v>2.6</v>
      </c>
      <c r="Y92" s="100">
        <v>0.96299999999999997</v>
      </c>
      <c r="Z92" s="105" t="s">
        <v>252</v>
      </c>
      <c r="AA92" s="102" t="s">
        <v>252</v>
      </c>
      <c r="AB92" s="146"/>
      <c r="AC92" s="146"/>
      <c r="AD92" s="97">
        <v>34</v>
      </c>
      <c r="AE92" s="113">
        <v>34</v>
      </c>
      <c r="AF92" s="99">
        <v>3.44</v>
      </c>
      <c r="AG92" s="100">
        <v>0.96</v>
      </c>
      <c r="AH92" s="105" t="s">
        <v>252</v>
      </c>
      <c r="AI92" s="105" t="s">
        <v>252</v>
      </c>
      <c r="AJ92" s="146"/>
      <c r="AK92" s="146"/>
      <c r="AL92" s="155">
        <v>87</v>
      </c>
      <c r="AM92" s="148">
        <v>9.44</v>
      </c>
      <c r="AN92" s="108"/>
      <c r="AO92" s="109"/>
      <c r="AP92" s="108"/>
      <c r="AQ92" s="108"/>
      <c r="AR92" s="108"/>
      <c r="AS92" s="111"/>
      <c r="AT92" s="112"/>
    </row>
    <row r="93" spans="1:47" ht="24.95" hidden="1" customHeight="1">
      <c r="A93" s="37" t="s">
        <v>231</v>
      </c>
      <c r="C93" s="269"/>
      <c r="D93" s="208" t="s">
        <v>230</v>
      </c>
      <c r="E93" s="4"/>
      <c r="F93" s="199">
        <v>91</v>
      </c>
      <c r="G93" s="113">
        <v>15</v>
      </c>
      <c r="H93" s="200">
        <v>4</v>
      </c>
      <c r="I93" s="201">
        <v>0.91</v>
      </c>
      <c r="J93" s="97" t="s">
        <v>252</v>
      </c>
      <c r="K93" s="102" t="s">
        <v>252</v>
      </c>
      <c r="L93" s="103"/>
      <c r="M93" s="146"/>
      <c r="N93" s="199">
        <v>258</v>
      </c>
      <c r="O93" s="113">
        <v>20</v>
      </c>
      <c r="P93" s="200">
        <v>17</v>
      </c>
      <c r="Q93" s="201">
        <v>0.94569999999999999</v>
      </c>
      <c r="R93" s="105" t="s">
        <v>252</v>
      </c>
      <c r="S93" s="102" t="s">
        <v>252</v>
      </c>
      <c r="T93" s="146"/>
      <c r="U93" s="146"/>
      <c r="V93" s="199">
        <v>278</v>
      </c>
      <c r="W93" s="113">
        <v>23</v>
      </c>
      <c r="X93" s="200">
        <v>17.899999999999999</v>
      </c>
      <c r="Y93" s="201">
        <v>0.9173</v>
      </c>
      <c r="Z93" s="105" t="s">
        <v>252</v>
      </c>
      <c r="AA93" s="102" t="s">
        <v>252</v>
      </c>
      <c r="AB93" s="146"/>
      <c r="AC93" s="264"/>
      <c r="AD93" s="199">
        <v>232</v>
      </c>
      <c r="AE93" s="113"/>
      <c r="AF93" s="200"/>
      <c r="AG93" s="267"/>
      <c r="AH93" s="105"/>
      <c r="AI93" s="102"/>
      <c r="AJ93" s="146"/>
      <c r="AK93" s="264"/>
      <c r="AL93" s="155"/>
      <c r="AM93" s="148"/>
      <c r="AN93" s="108"/>
      <c r="AO93" s="109"/>
      <c r="AP93" s="108"/>
      <c r="AQ93" s="108"/>
      <c r="AR93" s="108"/>
      <c r="AS93" s="111"/>
      <c r="AT93" s="112"/>
      <c r="AU93" s="213"/>
    </row>
    <row r="94" spans="1:47" ht="24.95" customHeight="1">
      <c r="A94" s="40"/>
      <c r="B94" s="41"/>
      <c r="C94" s="269"/>
      <c r="D94" s="206" t="s">
        <v>28</v>
      </c>
      <c r="E94" s="42"/>
      <c r="F94" s="115">
        <f>SUM(F84:F93)</f>
        <v>778</v>
      </c>
      <c r="G94" s="115" t="s">
        <v>252</v>
      </c>
      <c r="H94" s="116">
        <f>SUM(H84:H93)</f>
        <v>80.400000000000006</v>
      </c>
      <c r="I94" s="176" t="s">
        <v>252</v>
      </c>
      <c r="J94" s="117" t="s">
        <v>252</v>
      </c>
      <c r="K94" s="177" t="s">
        <v>252</v>
      </c>
      <c r="L94" s="178"/>
      <c r="M94" s="161"/>
      <c r="N94" s="115">
        <f>SUM(N84:N93)</f>
        <v>1348</v>
      </c>
      <c r="O94" s="115" t="s">
        <v>252</v>
      </c>
      <c r="P94" s="116">
        <f>SUM(P84:P93)</f>
        <v>129.59999999999997</v>
      </c>
      <c r="Q94" s="176" t="s">
        <v>252</v>
      </c>
      <c r="R94" s="158" t="s">
        <v>252</v>
      </c>
      <c r="S94" s="177" t="s">
        <v>252</v>
      </c>
      <c r="T94" s="161"/>
      <c r="U94" s="161"/>
      <c r="V94" s="115">
        <f>SUM(V84:V93)</f>
        <v>1521</v>
      </c>
      <c r="W94" s="115" t="s">
        <v>252</v>
      </c>
      <c r="X94" s="116">
        <f>SUM(X84:X93)</f>
        <v>144.69999999999999</v>
      </c>
      <c r="Y94" s="176" t="s">
        <v>252</v>
      </c>
      <c r="Z94" s="158" t="s">
        <v>252</v>
      </c>
      <c r="AA94" s="177" t="s">
        <v>252</v>
      </c>
      <c r="AB94" s="161"/>
      <c r="AC94" s="262"/>
      <c r="AD94" s="115">
        <f>SUM(AD84:AD93)</f>
        <v>1291</v>
      </c>
      <c r="AE94" s="115"/>
      <c r="AF94" s="116">
        <v>110</v>
      </c>
      <c r="AG94" s="176"/>
      <c r="AH94" s="158"/>
      <c r="AI94" s="177"/>
      <c r="AJ94" s="161"/>
      <c r="AK94" s="262"/>
      <c r="AL94" s="162">
        <f>SUM(AL84:AL93)</f>
        <v>3661</v>
      </c>
      <c r="AM94" s="121">
        <v>436.8</v>
      </c>
      <c r="AN94" s="163"/>
      <c r="AO94" s="123"/>
      <c r="AP94" s="164"/>
      <c r="AQ94" s="164"/>
      <c r="AR94" s="164"/>
      <c r="AS94" s="165"/>
      <c r="AT94" s="238"/>
      <c r="AU94" s="213"/>
    </row>
    <row r="95" spans="1:47" ht="24.75" customHeight="1">
      <c r="C95" s="269"/>
      <c r="D95" s="94"/>
      <c r="E95" s="6"/>
      <c r="F95" s="125"/>
      <c r="G95" s="126"/>
      <c r="H95" s="127"/>
      <c r="I95" s="128"/>
      <c r="J95" s="125"/>
      <c r="K95" s="129"/>
      <c r="L95" s="167"/>
      <c r="M95" s="168"/>
      <c r="N95" s="125"/>
      <c r="O95" s="126"/>
      <c r="P95" s="127"/>
      <c r="Q95" s="128"/>
      <c r="R95" s="128"/>
      <c r="S95" s="129"/>
      <c r="T95" s="168"/>
      <c r="U95" s="168"/>
      <c r="V95" s="125"/>
      <c r="W95" s="126"/>
      <c r="X95" s="127"/>
      <c r="Y95" s="128"/>
      <c r="Z95" s="128"/>
      <c r="AA95" s="129"/>
      <c r="AB95" s="168"/>
      <c r="AC95" s="168"/>
      <c r="AD95" s="125"/>
      <c r="AE95" s="126"/>
      <c r="AF95" s="127"/>
      <c r="AG95" s="128"/>
      <c r="AH95" s="128"/>
      <c r="AI95" s="129"/>
      <c r="AJ95" s="168"/>
      <c r="AK95" s="168"/>
      <c r="AL95" s="169"/>
      <c r="AM95" s="170"/>
      <c r="AN95" s="171"/>
      <c r="AO95" s="172"/>
      <c r="AP95" s="171"/>
      <c r="AQ95" s="171"/>
      <c r="AR95" s="171"/>
      <c r="AS95" s="173"/>
      <c r="AT95" s="215"/>
      <c r="AU95" s="213"/>
    </row>
    <row r="96" spans="1:47" s="43" customFormat="1" ht="24.95" customHeight="1" thickBot="1">
      <c r="A96" s="37"/>
      <c r="B96" s="36"/>
      <c r="C96" s="269"/>
      <c r="D96" s="241" t="s">
        <v>94</v>
      </c>
      <c r="E96" s="32"/>
      <c r="F96" s="135"/>
      <c r="G96" s="135"/>
      <c r="H96" s="136"/>
      <c r="I96" s="137"/>
      <c r="J96" s="135"/>
      <c r="K96" s="136"/>
      <c r="L96" s="138"/>
      <c r="M96" s="104"/>
      <c r="N96" s="135"/>
      <c r="O96" s="135"/>
      <c r="P96" s="136"/>
      <c r="Q96" s="137"/>
      <c r="R96" s="137"/>
      <c r="S96" s="136"/>
      <c r="T96" s="104"/>
      <c r="U96" s="104"/>
      <c r="V96" s="135"/>
      <c r="W96" s="135"/>
      <c r="X96" s="136"/>
      <c r="Y96" s="137"/>
      <c r="Z96" s="137"/>
      <c r="AA96" s="136"/>
      <c r="AB96" s="104"/>
      <c r="AC96" s="261"/>
      <c r="AD96" s="135"/>
      <c r="AE96" s="135"/>
      <c r="AF96" s="136"/>
      <c r="AG96" s="137"/>
      <c r="AH96" s="137"/>
      <c r="AI96" s="136"/>
      <c r="AJ96" s="104"/>
      <c r="AK96" s="261"/>
      <c r="AL96" s="139"/>
      <c r="AM96" s="140"/>
      <c r="AN96" s="141"/>
      <c r="AO96" s="141"/>
      <c r="AP96" s="142"/>
      <c r="AQ96" s="142"/>
      <c r="AR96" s="142"/>
      <c r="AS96" s="143"/>
      <c r="AT96" s="216"/>
    </row>
    <row r="97" spans="1:47" ht="24.95" customHeight="1">
      <c r="A97" s="37" t="s">
        <v>92</v>
      </c>
      <c r="B97" s="36">
        <v>1.5</v>
      </c>
      <c r="C97" s="269"/>
      <c r="D97" s="209" t="s">
        <v>94</v>
      </c>
      <c r="E97" s="4"/>
      <c r="F97" s="97">
        <v>73</v>
      </c>
      <c r="G97" s="113">
        <v>8.69</v>
      </c>
      <c r="H97" s="99">
        <v>5.9</v>
      </c>
      <c r="I97" s="100">
        <v>0.91559999999999997</v>
      </c>
      <c r="J97" s="101" t="s">
        <v>252</v>
      </c>
      <c r="K97" s="102">
        <f>SUM(H97/B97)</f>
        <v>3.9333333333333336</v>
      </c>
      <c r="L97" s="103"/>
      <c r="M97" s="146"/>
      <c r="N97" s="97">
        <v>98</v>
      </c>
      <c r="O97" s="113">
        <v>12</v>
      </c>
      <c r="P97" s="99">
        <v>7.3</v>
      </c>
      <c r="Q97" s="100">
        <v>0.8962</v>
      </c>
      <c r="R97" s="105" t="s">
        <v>252</v>
      </c>
      <c r="S97" s="102">
        <f>SUM(P97/B97)</f>
        <v>4.8666666666666663</v>
      </c>
      <c r="T97" s="146"/>
      <c r="U97" s="146"/>
      <c r="V97" s="97">
        <v>136</v>
      </c>
      <c r="W97" s="113">
        <v>14</v>
      </c>
      <c r="X97" s="99">
        <v>10.8</v>
      </c>
      <c r="Y97" s="100">
        <v>0.9304</v>
      </c>
      <c r="Z97" s="105" t="s">
        <v>252</v>
      </c>
      <c r="AA97" s="102">
        <f>SUM(X97/B97)</f>
        <v>7.2</v>
      </c>
      <c r="AB97" s="146"/>
      <c r="AC97" s="146"/>
      <c r="AD97" s="97">
        <v>104</v>
      </c>
      <c r="AE97" s="113">
        <v>13</v>
      </c>
      <c r="AF97" s="99">
        <v>7.8</v>
      </c>
      <c r="AG97" s="100">
        <v>0.92</v>
      </c>
      <c r="AH97" s="105"/>
      <c r="AI97" s="102">
        <f t="shared" ref="AI97" si="28">SUM(AF97/B97)</f>
        <v>5.2</v>
      </c>
      <c r="AJ97" s="146"/>
      <c r="AK97" s="146"/>
      <c r="AL97" s="155">
        <v>353</v>
      </c>
      <c r="AM97" s="148">
        <v>31.7</v>
      </c>
      <c r="AN97" s="157" t="s">
        <v>29</v>
      </c>
      <c r="AO97" s="156" t="s">
        <v>29</v>
      </c>
      <c r="AP97" s="108"/>
      <c r="AQ97" s="108"/>
      <c r="AR97" s="108"/>
      <c r="AS97" s="111"/>
      <c r="AT97" s="112"/>
    </row>
    <row r="98" spans="1:47" ht="24.75" customHeight="1">
      <c r="A98" s="40"/>
      <c r="B98" s="41"/>
      <c r="C98" s="269"/>
      <c r="D98" s="206" t="s">
        <v>28</v>
      </c>
      <c r="E98" s="42"/>
      <c r="F98" s="115">
        <f>SUM(F97)</f>
        <v>73</v>
      </c>
      <c r="G98" s="115" t="s">
        <v>252</v>
      </c>
      <c r="H98" s="116">
        <f>SUM(H97)</f>
        <v>5.9</v>
      </c>
      <c r="I98" s="176" t="s">
        <v>252</v>
      </c>
      <c r="J98" s="117" t="s">
        <v>252</v>
      </c>
      <c r="K98" s="177" t="s">
        <v>252</v>
      </c>
      <c r="L98" s="178"/>
      <c r="M98" s="161"/>
      <c r="N98" s="115">
        <f>SUM(N97)</f>
        <v>98</v>
      </c>
      <c r="O98" s="115" t="s">
        <v>252</v>
      </c>
      <c r="P98" s="116">
        <f>SUM(P97)</f>
        <v>7.3</v>
      </c>
      <c r="Q98" s="176" t="s">
        <v>252</v>
      </c>
      <c r="R98" s="158" t="s">
        <v>252</v>
      </c>
      <c r="S98" s="177" t="s">
        <v>252</v>
      </c>
      <c r="T98" s="161"/>
      <c r="U98" s="161"/>
      <c r="V98" s="115">
        <f>SUM(V97)</f>
        <v>136</v>
      </c>
      <c r="W98" s="115" t="s">
        <v>252</v>
      </c>
      <c r="X98" s="116">
        <f>SUM(X97)</f>
        <v>10.8</v>
      </c>
      <c r="Y98" s="176" t="s">
        <v>252</v>
      </c>
      <c r="Z98" s="158" t="s">
        <v>252</v>
      </c>
      <c r="AA98" s="177" t="s">
        <v>252</v>
      </c>
      <c r="AB98" s="161"/>
      <c r="AC98" s="262"/>
      <c r="AD98" s="115">
        <f>SUM(AD97)</f>
        <v>104</v>
      </c>
      <c r="AE98" s="115"/>
      <c r="AF98" s="116">
        <v>7.8</v>
      </c>
      <c r="AG98" s="176"/>
      <c r="AH98" s="158"/>
      <c r="AI98" s="177"/>
      <c r="AJ98" s="161"/>
      <c r="AK98" s="262"/>
      <c r="AL98" s="162">
        <f>SUM(AL97)</f>
        <v>353</v>
      </c>
      <c r="AM98" s="121">
        <f>SUM(AM97)</f>
        <v>31.7</v>
      </c>
      <c r="AN98" s="163"/>
      <c r="AO98" s="123"/>
      <c r="AP98" s="164"/>
      <c r="AQ98" s="164"/>
      <c r="AR98" s="164"/>
      <c r="AS98" s="165"/>
      <c r="AT98" s="166"/>
    </row>
    <row r="99" spans="1:47" ht="24.75" customHeight="1">
      <c r="C99" s="269"/>
      <c r="D99" s="94"/>
      <c r="E99" s="6"/>
      <c r="F99" s="125"/>
      <c r="G99" s="126"/>
      <c r="H99" s="127"/>
      <c r="I99" s="128"/>
      <c r="J99" s="125"/>
      <c r="K99" s="129"/>
      <c r="L99" s="167"/>
      <c r="M99" s="168"/>
      <c r="N99" s="125"/>
      <c r="O99" s="126"/>
      <c r="P99" s="127"/>
      <c r="Q99" s="128"/>
      <c r="R99" s="128"/>
      <c r="S99" s="129"/>
      <c r="T99" s="168"/>
      <c r="U99" s="168"/>
      <c r="V99" s="125"/>
      <c r="W99" s="126"/>
      <c r="X99" s="127"/>
      <c r="Y99" s="128"/>
      <c r="Z99" s="128"/>
      <c r="AA99" s="129"/>
      <c r="AB99" s="168"/>
      <c r="AC99" s="168"/>
      <c r="AD99" s="125"/>
      <c r="AE99" s="126"/>
      <c r="AF99" s="127"/>
      <c r="AG99" s="128"/>
      <c r="AH99" s="128"/>
      <c r="AI99" s="129"/>
      <c r="AJ99" s="168"/>
      <c r="AK99" s="168"/>
      <c r="AL99" s="169"/>
      <c r="AM99" s="170"/>
      <c r="AN99" s="171"/>
      <c r="AO99" s="172"/>
      <c r="AP99" s="171"/>
      <c r="AQ99" s="171"/>
      <c r="AR99" s="171"/>
      <c r="AS99" s="173"/>
      <c r="AT99" s="215"/>
      <c r="AU99" s="213"/>
    </row>
    <row r="100" spans="1:47" ht="24.95" customHeight="1" thickBot="1">
      <c r="C100" s="269"/>
      <c r="D100" s="241" t="s">
        <v>235</v>
      </c>
      <c r="E100" s="32"/>
      <c r="F100" s="135"/>
      <c r="G100" s="135"/>
      <c r="H100" s="136"/>
      <c r="I100" s="137"/>
      <c r="J100" s="135"/>
      <c r="K100" s="136"/>
      <c r="L100" s="138"/>
      <c r="M100" s="104"/>
      <c r="N100" s="135"/>
      <c r="O100" s="135"/>
      <c r="P100" s="136"/>
      <c r="Q100" s="137"/>
      <c r="R100" s="137"/>
      <c r="S100" s="136"/>
      <c r="T100" s="104"/>
      <c r="U100" s="104"/>
      <c r="V100" s="135"/>
      <c r="W100" s="135"/>
      <c r="X100" s="136"/>
      <c r="Y100" s="137"/>
      <c r="Z100" s="137"/>
      <c r="AA100" s="136"/>
      <c r="AB100" s="104"/>
      <c r="AC100" s="261"/>
      <c r="AD100" s="135"/>
      <c r="AE100" s="135"/>
      <c r="AF100" s="136"/>
      <c r="AG100" s="137"/>
      <c r="AH100" s="137"/>
      <c r="AI100" s="136"/>
      <c r="AJ100" s="104"/>
      <c r="AK100" s="261"/>
      <c r="AL100" s="139"/>
      <c r="AM100" s="140"/>
      <c r="AN100" s="141"/>
      <c r="AO100" s="141"/>
      <c r="AP100" s="142"/>
      <c r="AQ100" s="142"/>
      <c r="AR100" s="142"/>
      <c r="AS100" s="143"/>
      <c r="AT100" s="220"/>
      <c r="AU100" s="213"/>
    </row>
    <row r="101" spans="1:47" s="43" customFormat="1" ht="24.95" customHeight="1">
      <c r="A101" s="37" t="s">
        <v>30</v>
      </c>
      <c r="B101" s="56">
        <v>1</v>
      </c>
      <c r="C101" s="269"/>
      <c r="D101" s="205" t="s">
        <v>246</v>
      </c>
      <c r="E101" s="74"/>
      <c r="F101" s="97">
        <v>4</v>
      </c>
      <c r="G101" s="98">
        <v>4</v>
      </c>
      <c r="H101" s="99">
        <v>1.3</v>
      </c>
      <c r="I101" s="100">
        <v>1</v>
      </c>
      <c r="J101" s="105">
        <v>0.78</v>
      </c>
      <c r="K101" s="99">
        <f>SUM(H101/B101)</f>
        <v>1.3</v>
      </c>
      <c r="L101" s="145"/>
      <c r="M101" s="146"/>
      <c r="N101" s="97">
        <v>8</v>
      </c>
      <c r="O101" s="98">
        <v>4</v>
      </c>
      <c r="P101" s="99">
        <v>2.1</v>
      </c>
      <c r="Q101" s="100">
        <v>1</v>
      </c>
      <c r="R101" s="105">
        <v>0.75</v>
      </c>
      <c r="S101" s="99">
        <f>SUM(P101/B101)</f>
        <v>2.1</v>
      </c>
      <c r="T101" s="146"/>
      <c r="U101" s="146"/>
      <c r="V101" s="97">
        <v>6</v>
      </c>
      <c r="W101" s="98">
        <v>4</v>
      </c>
      <c r="X101" s="99">
        <v>2.2000000000000002</v>
      </c>
      <c r="Y101" s="100">
        <v>1</v>
      </c>
      <c r="Z101" s="105">
        <v>0.75</v>
      </c>
      <c r="AA101" s="99">
        <f>SUM(X101/B101)</f>
        <v>2.2000000000000002</v>
      </c>
      <c r="AB101" s="146"/>
      <c r="AC101" s="146"/>
      <c r="AD101" s="97">
        <v>5</v>
      </c>
      <c r="AE101" s="98">
        <v>4</v>
      </c>
      <c r="AF101" s="99">
        <v>1.7</v>
      </c>
      <c r="AG101" s="100">
        <v>1</v>
      </c>
      <c r="AH101" s="105">
        <v>0.83</v>
      </c>
      <c r="AI101" s="102">
        <f t="shared" ref="AI101" si="29">SUM(AF101/B101)</f>
        <v>1.7</v>
      </c>
      <c r="AJ101" s="146"/>
      <c r="AK101" s="146"/>
      <c r="AL101" s="147">
        <v>9</v>
      </c>
      <c r="AM101" s="148">
        <v>7.4</v>
      </c>
      <c r="AN101" s="149"/>
      <c r="AO101" s="150">
        <v>4</v>
      </c>
      <c r="AP101" s="149"/>
      <c r="AQ101" s="149"/>
      <c r="AR101" s="149"/>
      <c r="AS101" s="151"/>
      <c r="AT101" s="152"/>
    </row>
    <row r="102" spans="1:47" ht="24.75" customHeight="1" thickBot="1">
      <c r="A102" s="40"/>
      <c r="B102" s="41"/>
      <c r="C102" s="270"/>
      <c r="D102" s="236" t="s">
        <v>28</v>
      </c>
      <c r="E102" s="222"/>
      <c r="F102" s="223">
        <f>SUM(F101)</f>
        <v>4</v>
      </c>
      <c r="G102" s="223" t="s">
        <v>252</v>
      </c>
      <c r="H102" s="224">
        <f>SUM(H101)</f>
        <v>1.3</v>
      </c>
      <c r="I102" s="225" t="s">
        <v>252</v>
      </c>
      <c r="J102" s="226" t="s">
        <v>252</v>
      </c>
      <c r="K102" s="227" t="s">
        <v>252</v>
      </c>
      <c r="L102" s="228"/>
      <c r="M102" s="229"/>
      <c r="N102" s="223">
        <f>SUM(N101)</f>
        <v>8</v>
      </c>
      <c r="O102" s="223" t="s">
        <v>252</v>
      </c>
      <c r="P102" s="224">
        <f>SUM(P101)</f>
        <v>2.1</v>
      </c>
      <c r="Q102" s="225" t="s">
        <v>252</v>
      </c>
      <c r="R102" s="230" t="s">
        <v>252</v>
      </c>
      <c r="S102" s="227" t="s">
        <v>252</v>
      </c>
      <c r="T102" s="229"/>
      <c r="U102" s="229"/>
      <c r="V102" s="223">
        <f>SUM(V101)</f>
        <v>6</v>
      </c>
      <c r="W102" s="223" t="s">
        <v>252</v>
      </c>
      <c r="X102" s="224">
        <f>SUM(X101)</f>
        <v>2.2000000000000002</v>
      </c>
      <c r="Y102" s="225" t="s">
        <v>252</v>
      </c>
      <c r="Z102" s="230" t="s">
        <v>252</v>
      </c>
      <c r="AA102" s="227" t="s">
        <v>252</v>
      </c>
      <c r="AB102" s="229"/>
      <c r="AC102" s="265"/>
      <c r="AD102" s="223">
        <f>SUM(AD101)</f>
        <v>5</v>
      </c>
      <c r="AE102" s="223"/>
      <c r="AF102" s="224">
        <v>1.7</v>
      </c>
      <c r="AG102" s="225"/>
      <c r="AH102" s="230"/>
      <c r="AI102" s="227"/>
      <c r="AJ102" s="229"/>
      <c r="AK102" s="265"/>
      <c r="AL102" s="231">
        <f>SUM(AL101)</f>
        <v>9</v>
      </c>
      <c r="AM102" s="232">
        <f>SUM(AM101)</f>
        <v>7.4</v>
      </c>
      <c r="AN102" s="233"/>
      <c r="AO102" s="234">
        <f>SUM(AO101)</f>
        <v>4</v>
      </c>
      <c r="AP102" s="235"/>
      <c r="AQ102" s="235"/>
      <c r="AR102" s="235"/>
      <c r="AS102" s="212"/>
      <c r="AT102" s="221"/>
      <c r="AU102" s="213"/>
    </row>
    <row r="103" spans="1:47" ht="24.95" customHeight="1" thickTop="1">
      <c r="C103" s="210"/>
      <c r="D103" s="96" t="s">
        <v>225</v>
      </c>
    </row>
    <row r="104" spans="1:47">
      <c r="C104" s="202"/>
    </row>
  </sheetData>
  <mergeCells count="10">
    <mergeCell ref="C75:C102"/>
    <mergeCell ref="AL1:AT1"/>
    <mergeCell ref="F1:K1"/>
    <mergeCell ref="D1:D2"/>
    <mergeCell ref="C3:D3"/>
    <mergeCell ref="N1:S1"/>
    <mergeCell ref="V1:AA1"/>
    <mergeCell ref="AD1:AI1"/>
    <mergeCell ref="C4:C36"/>
    <mergeCell ref="C37:C74"/>
  </mergeCells>
  <printOptions horizontalCentered="1"/>
  <pageMargins left="0" right="0" top="0.5" bottom="0.5" header="0.3" footer="0.3"/>
  <pageSetup scale="45" orientation="landscape" r:id="rId1"/>
  <headerFooter>
    <oddFooter xml:space="preserve">&amp;L05/16/16jmac Revised
</oddFooter>
  </headerFooter>
  <rowBreaks count="2" manualBreakCount="2">
    <brk id="37" max="16383" man="1"/>
    <brk id="76"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topLeftCell="A25" workbookViewId="0">
      <selection activeCell="D25" sqref="D25"/>
    </sheetView>
  </sheetViews>
  <sheetFormatPr defaultRowHeight="15"/>
  <cols>
    <col min="1" max="1" width="13.140625" style="1" customWidth="1"/>
    <col min="2" max="2" width="11.5703125" style="1" customWidth="1"/>
    <col min="3" max="3" width="19" style="9" customWidth="1"/>
    <col min="4" max="4" width="59.140625" style="8" customWidth="1"/>
    <col min="5" max="5" width="51.7109375" style="8" customWidth="1"/>
    <col min="6" max="6" width="12.42578125" style="1" customWidth="1"/>
  </cols>
  <sheetData>
    <row r="1" spans="1:6" ht="15.75" thickBot="1">
      <c r="A1" s="11"/>
      <c r="B1" s="12"/>
      <c r="C1" s="13"/>
      <c r="D1" s="14"/>
      <c r="E1" s="14"/>
      <c r="F1" s="15"/>
    </row>
    <row r="2" spans="1:6" ht="25.5" customHeight="1">
      <c r="A2" s="289" t="s">
        <v>127</v>
      </c>
      <c r="B2" s="290"/>
      <c r="C2" s="290"/>
      <c r="D2" s="290"/>
      <c r="E2" s="290"/>
      <c r="F2" s="291"/>
    </row>
    <row r="3" spans="1:6" ht="23.25" customHeight="1" thickBot="1">
      <c r="A3" s="292" t="s">
        <v>128</v>
      </c>
      <c r="B3" s="293"/>
      <c r="C3" s="293"/>
      <c r="D3" s="293"/>
      <c r="E3" s="293"/>
      <c r="F3" s="294"/>
    </row>
    <row r="4" spans="1:6" ht="6.95" customHeight="1" thickBot="1">
      <c r="A4" s="280"/>
      <c r="B4" s="281"/>
      <c r="C4" s="281"/>
      <c r="D4" s="281"/>
      <c r="E4" s="281"/>
      <c r="F4" s="282"/>
    </row>
    <row r="5" spans="1:6" ht="15" customHeight="1">
      <c r="A5" s="16"/>
      <c r="B5" s="7"/>
      <c r="C5" s="10"/>
      <c r="D5" s="49"/>
      <c r="E5" s="49"/>
      <c r="F5" s="17"/>
    </row>
    <row r="6" spans="1:6" ht="15" customHeight="1">
      <c r="A6" s="295" t="s">
        <v>129</v>
      </c>
      <c r="B6" s="296"/>
      <c r="C6" s="296"/>
      <c r="D6" s="296"/>
      <c r="E6" s="296"/>
      <c r="F6" s="297"/>
    </row>
    <row r="7" spans="1:6" ht="15" customHeight="1">
      <c r="A7" s="295"/>
      <c r="B7" s="296"/>
      <c r="C7" s="296"/>
      <c r="D7" s="296"/>
      <c r="E7" s="296"/>
      <c r="F7" s="297"/>
    </row>
    <row r="8" spans="1:6" ht="15" customHeight="1">
      <c r="A8" s="295"/>
      <c r="B8" s="296"/>
      <c r="C8" s="296"/>
      <c r="D8" s="296"/>
      <c r="E8" s="296"/>
      <c r="F8" s="297"/>
    </row>
    <row r="9" spans="1:6" ht="15" customHeight="1">
      <c r="A9" s="295"/>
      <c r="B9" s="296"/>
      <c r="C9" s="296"/>
      <c r="D9" s="296"/>
      <c r="E9" s="296"/>
      <c r="F9" s="297"/>
    </row>
    <row r="10" spans="1:6" ht="15" customHeight="1">
      <c r="A10" s="295"/>
      <c r="B10" s="296"/>
      <c r="C10" s="296"/>
      <c r="D10" s="296"/>
      <c r="E10" s="296"/>
      <c r="F10" s="297"/>
    </row>
    <row r="11" spans="1:6" ht="15" customHeight="1">
      <c r="A11" s="295"/>
      <c r="B11" s="296"/>
      <c r="C11" s="296"/>
      <c r="D11" s="296"/>
      <c r="E11" s="296"/>
      <c r="F11" s="297"/>
    </row>
    <row r="12" spans="1:6" ht="15.75" thickBot="1">
      <c r="A12" s="18"/>
      <c r="B12" s="19"/>
      <c r="C12" s="20"/>
      <c r="D12" s="47"/>
      <c r="E12" s="47"/>
      <c r="F12" s="21"/>
    </row>
    <row r="13" spans="1:6" ht="6.95" customHeight="1" thickBot="1">
      <c r="A13" s="280"/>
      <c r="B13" s="281"/>
      <c r="C13" s="281"/>
      <c r="D13" s="281"/>
      <c r="E13" s="281"/>
      <c r="F13" s="282"/>
    </row>
    <row r="14" spans="1:6" ht="21.75" customHeight="1" thickBot="1">
      <c r="A14" s="22" t="s">
        <v>130</v>
      </c>
      <c r="B14" s="23" t="s">
        <v>131</v>
      </c>
      <c r="C14" s="24" t="s">
        <v>132</v>
      </c>
      <c r="D14" s="24" t="s">
        <v>133</v>
      </c>
      <c r="E14" s="24" t="s">
        <v>134</v>
      </c>
      <c r="F14" s="25" t="s">
        <v>135</v>
      </c>
    </row>
    <row r="15" spans="1:6" ht="6.95" customHeight="1" thickBot="1">
      <c r="A15" s="280"/>
      <c r="B15" s="281"/>
      <c r="C15" s="281"/>
      <c r="D15" s="281"/>
      <c r="E15" s="281"/>
      <c r="F15" s="282"/>
    </row>
    <row r="16" spans="1:6" ht="102" customHeight="1">
      <c r="A16" s="18"/>
      <c r="B16" s="19" t="s">
        <v>136</v>
      </c>
      <c r="C16" s="20" t="s">
        <v>1</v>
      </c>
      <c r="D16" s="47" t="s">
        <v>137</v>
      </c>
      <c r="E16" s="47" t="s">
        <v>138</v>
      </c>
      <c r="F16" s="21"/>
    </row>
    <row r="17" spans="1:18" ht="49.5" customHeight="1">
      <c r="A17" s="18" t="s">
        <v>139</v>
      </c>
      <c r="B17" s="19" t="s">
        <v>140</v>
      </c>
      <c r="C17" s="20" t="s">
        <v>141</v>
      </c>
      <c r="D17" s="47" t="s">
        <v>142</v>
      </c>
      <c r="E17" s="47"/>
      <c r="F17" s="21" t="s">
        <v>143</v>
      </c>
    </row>
    <row r="18" spans="1:18" ht="61.5" customHeight="1">
      <c r="A18" s="18" t="s">
        <v>1</v>
      </c>
      <c r="B18" s="19" t="s">
        <v>144</v>
      </c>
      <c r="C18" s="20" t="s">
        <v>145</v>
      </c>
      <c r="D18" s="47" t="s">
        <v>146</v>
      </c>
      <c r="E18" s="47"/>
      <c r="F18" s="21" t="s">
        <v>143</v>
      </c>
    </row>
    <row r="19" spans="1:18" ht="59.25" customHeight="1">
      <c r="A19" s="18" t="s">
        <v>147</v>
      </c>
      <c r="B19" s="19" t="s">
        <v>148</v>
      </c>
      <c r="C19" s="20" t="s">
        <v>149</v>
      </c>
      <c r="D19" s="47" t="s">
        <v>150</v>
      </c>
      <c r="E19" s="47"/>
      <c r="F19" s="21" t="s">
        <v>143</v>
      </c>
      <c r="R19" t="s">
        <v>151</v>
      </c>
    </row>
    <row r="20" spans="1:18" ht="62.25" customHeight="1">
      <c r="A20" s="18" t="s">
        <v>1</v>
      </c>
      <c r="B20" s="19" t="s">
        <v>152</v>
      </c>
      <c r="C20" s="20" t="s">
        <v>153</v>
      </c>
      <c r="D20" s="47" t="s">
        <v>154</v>
      </c>
      <c r="E20" s="47" t="s">
        <v>155</v>
      </c>
      <c r="F20" s="21"/>
    </row>
    <row r="21" spans="1:18" ht="54" customHeight="1">
      <c r="A21" s="18" t="s">
        <v>1</v>
      </c>
      <c r="B21" s="19" t="s">
        <v>156</v>
      </c>
      <c r="C21" s="20" t="s">
        <v>157</v>
      </c>
      <c r="D21" s="47" t="s">
        <v>158</v>
      </c>
      <c r="E21" s="47" t="s">
        <v>159</v>
      </c>
      <c r="F21" s="21"/>
    </row>
    <row r="22" spans="1:18" ht="50.25" customHeight="1">
      <c r="A22" s="18" t="s">
        <v>1</v>
      </c>
      <c r="B22" s="19" t="s">
        <v>160</v>
      </c>
      <c r="C22" s="20" t="s">
        <v>161</v>
      </c>
      <c r="D22" s="47" t="s">
        <v>162</v>
      </c>
      <c r="E22" s="47" t="s">
        <v>163</v>
      </c>
      <c r="F22" s="21"/>
    </row>
    <row r="23" spans="1:18" ht="30" customHeight="1">
      <c r="A23" s="18" t="s">
        <v>1</v>
      </c>
      <c r="B23" s="20" t="s">
        <v>164</v>
      </c>
      <c r="C23" s="20" t="s">
        <v>165</v>
      </c>
      <c r="D23" s="47" t="s">
        <v>166</v>
      </c>
      <c r="E23" s="26" t="s">
        <v>167</v>
      </c>
      <c r="F23" s="21"/>
    </row>
    <row r="24" spans="1:18" ht="33" customHeight="1">
      <c r="A24" s="18" t="s">
        <v>1</v>
      </c>
      <c r="B24" s="20" t="s">
        <v>168</v>
      </c>
      <c r="C24" s="20" t="s">
        <v>169</v>
      </c>
      <c r="D24" s="47" t="s">
        <v>170</v>
      </c>
      <c r="E24" s="26" t="s">
        <v>171</v>
      </c>
      <c r="F24" s="21" t="s">
        <v>143</v>
      </c>
    </row>
    <row r="25" spans="1:18" ht="33" customHeight="1">
      <c r="A25" s="18" t="s">
        <v>1</v>
      </c>
      <c r="B25" s="19" t="s">
        <v>172</v>
      </c>
      <c r="C25" s="20" t="s">
        <v>173</v>
      </c>
      <c r="D25" s="47" t="s">
        <v>174</v>
      </c>
      <c r="E25" s="20" t="s">
        <v>175</v>
      </c>
      <c r="F25" s="21"/>
    </row>
    <row r="26" spans="1:18" ht="53.25" customHeight="1">
      <c r="A26" s="18" t="s">
        <v>139</v>
      </c>
      <c r="B26" s="19" t="s">
        <v>176</v>
      </c>
      <c r="C26" s="20" t="s">
        <v>177</v>
      </c>
      <c r="D26" s="47" t="s">
        <v>178</v>
      </c>
      <c r="E26" s="47"/>
      <c r="F26" s="21"/>
    </row>
    <row r="27" spans="1:18" ht="50.25" customHeight="1">
      <c r="A27" s="18" t="s">
        <v>1</v>
      </c>
      <c r="B27" s="19" t="s">
        <v>179</v>
      </c>
      <c r="C27" s="20" t="s">
        <v>180</v>
      </c>
      <c r="D27" s="47" t="s">
        <v>181</v>
      </c>
      <c r="E27" s="47"/>
      <c r="F27" s="21" t="s">
        <v>143</v>
      </c>
    </row>
    <row r="28" spans="1:18" ht="50.25" customHeight="1">
      <c r="A28" s="18" t="s">
        <v>139</v>
      </c>
      <c r="B28" s="19"/>
      <c r="C28" s="20" t="s">
        <v>228</v>
      </c>
      <c r="D28" s="50" t="s">
        <v>229</v>
      </c>
      <c r="E28" s="50"/>
      <c r="F28" s="21"/>
    </row>
    <row r="29" spans="1:18" ht="46.5" customHeight="1">
      <c r="A29" s="18" t="s">
        <v>1</v>
      </c>
      <c r="B29" s="19" t="s">
        <v>182</v>
      </c>
      <c r="C29" s="20" t="s">
        <v>183</v>
      </c>
      <c r="D29" s="47" t="s">
        <v>184</v>
      </c>
      <c r="E29" s="26" t="s">
        <v>185</v>
      </c>
      <c r="F29" s="21"/>
    </row>
    <row r="30" spans="1:18" ht="54.75" customHeight="1">
      <c r="A30" s="18" t="s">
        <v>139</v>
      </c>
      <c r="B30" s="19" t="s">
        <v>186</v>
      </c>
      <c r="C30" s="20" t="s">
        <v>187</v>
      </c>
      <c r="D30" s="47" t="s">
        <v>188</v>
      </c>
      <c r="E30" s="47"/>
      <c r="F30" s="21" t="s">
        <v>143</v>
      </c>
    </row>
    <row r="31" spans="1:18" ht="50.25" customHeight="1">
      <c r="A31" s="18" t="s">
        <v>189</v>
      </c>
      <c r="B31" s="19" t="s">
        <v>190</v>
      </c>
      <c r="C31" s="20" t="s">
        <v>191</v>
      </c>
      <c r="D31" s="47" t="s">
        <v>192</v>
      </c>
      <c r="E31" s="27" t="s">
        <v>193</v>
      </c>
      <c r="F31" s="21"/>
    </row>
    <row r="32" spans="1:18" ht="146.25" customHeight="1">
      <c r="A32" s="18" t="s">
        <v>139</v>
      </c>
      <c r="B32" s="19" t="s">
        <v>194</v>
      </c>
      <c r="C32" s="20" t="s">
        <v>195</v>
      </c>
      <c r="D32" s="47" t="s">
        <v>196</v>
      </c>
      <c r="E32" s="47" t="s">
        <v>197</v>
      </c>
      <c r="F32" s="21" t="s">
        <v>143</v>
      </c>
    </row>
    <row r="33" spans="1:6" ht="43.5" customHeight="1">
      <c r="A33" s="18" t="s">
        <v>1</v>
      </c>
      <c r="B33" s="19" t="s">
        <v>198</v>
      </c>
      <c r="C33" s="20" t="s">
        <v>199</v>
      </c>
      <c r="D33" s="47" t="s">
        <v>200</v>
      </c>
      <c r="E33" s="47" t="s">
        <v>201</v>
      </c>
      <c r="F33" s="21" t="s">
        <v>143</v>
      </c>
    </row>
    <row r="34" spans="1:6" ht="33" customHeight="1">
      <c r="A34" s="18" t="s">
        <v>139</v>
      </c>
      <c r="B34" s="19" t="s">
        <v>202</v>
      </c>
      <c r="C34" s="20" t="s">
        <v>203</v>
      </c>
      <c r="D34" s="47" t="s">
        <v>204</v>
      </c>
      <c r="E34" s="26" t="s">
        <v>205</v>
      </c>
      <c r="F34" s="21"/>
    </row>
    <row r="35" spans="1:6" ht="26.25" customHeight="1">
      <c r="A35" s="18" t="s">
        <v>1</v>
      </c>
      <c r="B35" s="19" t="s">
        <v>206</v>
      </c>
      <c r="C35" s="20" t="s">
        <v>12</v>
      </c>
      <c r="D35" s="47" t="s">
        <v>207</v>
      </c>
      <c r="E35" s="26" t="s">
        <v>208</v>
      </c>
      <c r="F35" s="21"/>
    </row>
    <row r="36" spans="1:6" ht="24.75" customHeight="1">
      <c r="A36" s="18" t="s">
        <v>1</v>
      </c>
      <c r="B36" s="19" t="s">
        <v>209</v>
      </c>
      <c r="C36" s="20" t="s">
        <v>210</v>
      </c>
      <c r="D36" s="47" t="s">
        <v>211</v>
      </c>
      <c r="E36" s="26" t="s">
        <v>212</v>
      </c>
      <c r="F36" s="21"/>
    </row>
    <row r="37" spans="1:6" ht="24.75" customHeight="1">
      <c r="A37" s="18" t="s">
        <v>139</v>
      </c>
      <c r="B37" s="19"/>
      <c r="C37" s="20" t="s">
        <v>13</v>
      </c>
      <c r="D37" s="50" t="s">
        <v>226</v>
      </c>
      <c r="E37" s="51" t="s">
        <v>227</v>
      </c>
      <c r="F37" s="21"/>
    </row>
    <row r="38" spans="1:6" ht="32.25" customHeight="1">
      <c r="A38" s="18" t="s">
        <v>1</v>
      </c>
      <c r="B38" s="19" t="s">
        <v>213</v>
      </c>
      <c r="C38" s="20" t="s">
        <v>214</v>
      </c>
      <c r="D38" s="47" t="s">
        <v>215</v>
      </c>
      <c r="E38" s="26" t="s">
        <v>216</v>
      </c>
      <c r="F38" s="21"/>
    </row>
    <row r="39" spans="1:6" ht="198" customHeight="1">
      <c r="A39" s="18" t="s">
        <v>139</v>
      </c>
      <c r="B39" s="19" t="s">
        <v>217</v>
      </c>
      <c r="C39" s="20" t="s">
        <v>218</v>
      </c>
      <c r="D39" s="47" t="s">
        <v>223</v>
      </c>
      <c r="E39" s="47" t="s">
        <v>219</v>
      </c>
      <c r="F39" s="21"/>
    </row>
    <row r="40" spans="1:6" ht="38.25" customHeight="1" thickBot="1">
      <c r="A40" s="28" t="s">
        <v>139</v>
      </c>
      <c r="B40" s="29" t="s">
        <v>30</v>
      </c>
      <c r="C40" s="30" t="s">
        <v>220</v>
      </c>
      <c r="D40" s="30" t="s">
        <v>221</v>
      </c>
      <c r="E40" s="48"/>
      <c r="F40" s="31"/>
    </row>
    <row r="41" spans="1:6" ht="6.95" customHeight="1" thickBot="1">
      <c r="A41" s="280"/>
      <c r="B41" s="281"/>
      <c r="C41" s="281"/>
      <c r="D41" s="281"/>
      <c r="E41" s="281"/>
      <c r="F41" s="282"/>
    </row>
    <row r="42" spans="1:6">
      <c r="A42" s="11"/>
      <c r="B42" s="12"/>
      <c r="C42" s="13"/>
      <c r="D42" s="14"/>
      <c r="E42" s="14"/>
      <c r="F42" s="15"/>
    </row>
    <row r="43" spans="1:6">
      <c r="A43" s="283" t="s">
        <v>222</v>
      </c>
      <c r="B43" s="284"/>
      <c r="C43" s="284"/>
      <c r="D43" s="284"/>
      <c r="E43" s="284"/>
      <c r="F43" s="285"/>
    </row>
    <row r="44" spans="1:6">
      <c r="A44" s="283"/>
      <c r="B44" s="284"/>
      <c r="C44" s="284"/>
      <c r="D44" s="284"/>
      <c r="E44" s="284"/>
      <c r="F44" s="285"/>
    </row>
    <row r="45" spans="1:6">
      <c r="A45" s="283"/>
      <c r="B45" s="284"/>
      <c r="C45" s="284"/>
      <c r="D45" s="284"/>
      <c r="E45" s="284"/>
      <c r="F45" s="285"/>
    </row>
    <row r="46" spans="1:6">
      <c r="A46" s="283"/>
      <c r="B46" s="284"/>
      <c r="C46" s="284"/>
      <c r="D46" s="284"/>
      <c r="E46" s="284"/>
      <c r="F46" s="285"/>
    </row>
    <row r="47" spans="1:6" ht="15.75" thickBot="1">
      <c r="A47" s="286"/>
      <c r="B47" s="287"/>
      <c r="C47" s="287"/>
      <c r="D47" s="287"/>
      <c r="E47" s="287"/>
      <c r="F47" s="288"/>
    </row>
  </sheetData>
  <mergeCells count="8">
    <mergeCell ref="A15:F15"/>
    <mergeCell ref="A41:F41"/>
    <mergeCell ref="A43:F47"/>
    <mergeCell ref="A4:F4"/>
    <mergeCell ref="A2:F2"/>
    <mergeCell ref="A3:F3"/>
    <mergeCell ref="A6:F11"/>
    <mergeCell ref="A13:F13"/>
  </mergeCells>
  <printOptions horizontalCentered="1"/>
  <pageMargins left="0.45" right="0.45" top="0.25" bottom="0.25" header="0.3" footer="0.3"/>
  <pageSetup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Data</vt:lpstr>
      <vt:lpstr>Definitions</vt:lpstr>
      <vt:lpstr>Data!Print_Titles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Loveday, Joyce</dc:creator>
  <cp:lastModifiedBy>McFarland, Derek</cp:lastModifiedBy>
  <cp:revision/>
  <cp:lastPrinted>2016-09-01T21:45:03Z</cp:lastPrinted>
  <dcterms:created xsi:type="dcterms:W3CDTF">2014-07-21T18:42:04Z</dcterms:created>
  <dcterms:modified xsi:type="dcterms:W3CDTF">2017-10-12T16:07:58Z</dcterms:modified>
</cp:coreProperties>
</file>