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8285" windowHeight="5580" tabRatio="589"/>
  </bookViews>
  <sheets>
    <sheet name="Data" sheetId="1" r:id="rId1"/>
    <sheet name="Definitions" sheetId="2" r:id="rId2"/>
    <sheet name="Sheet1" sheetId="4" r:id="rId3"/>
  </sheets>
  <definedNames>
    <definedName name="_xlnm.Print_Titles" localSheetId="0">Data!$1:$2</definedName>
  </definedNames>
  <calcPr calcId="125725"/>
</workbook>
</file>

<file path=xl/calcChain.xml><?xml version="1.0" encoding="utf-8"?>
<calcChain xmlns="http://schemas.openxmlformats.org/spreadsheetml/2006/main">
  <c r="AJ33" i="1"/>
  <c r="AJ34"/>
  <c r="AG29" l="1"/>
  <c r="Z29"/>
  <c r="S29"/>
  <c r="U97"/>
  <c r="AJ89"/>
  <c r="AJ90"/>
  <c r="AJ91"/>
  <c r="AJ92"/>
  <c r="AJ93"/>
  <c r="AJ94"/>
  <c r="AJ95"/>
  <c r="AJ96"/>
  <c r="AJ88"/>
  <c r="AJ64"/>
  <c r="AJ82"/>
  <c r="AJ85" s="1"/>
  <c r="AJ83"/>
  <c r="AJ84"/>
  <c r="AJ80"/>
  <c r="AJ81"/>
  <c r="AJ79"/>
  <c r="S5"/>
  <c r="K6"/>
  <c r="AB97"/>
  <c r="N97"/>
  <c r="AB85"/>
  <c r="U85"/>
  <c r="N85"/>
  <c r="AB76"/>
  <c r="U76"/>
  <c r="N76"/>
  <c r="AB65"/>
  <c r="U65"/>
  <c r="N65"/>
  <c r="AB58"/>
  <c r="U58"/>
  <c r="N58"/>
  <c r="AB43"/>
  <c r="U43"/>
  <c r="N43"/>
  <c r="AB30"/>
  <c r="U30"/>
  <c r="N30"/>
  <c r="AB20"/>
  <c r="U20"/>
  <c r="N20"/>
  <c r="AB8"/>
  <c r="U8"/>
  <c r="N8"/>
  <c r="AD97"/>
  <c r="W97"/>
  <c r="P97"/>
  <c r="H97"/>
  <c r="AI97"/>
  <c r="AI76"/>
  <c r="AI65"/>
  <c r="AI58"/>
  <c r="AI43"/>
  <c r="AI30"/>
  <c r="AI20"/>
  <c r="AI8"/>
  <c r="AJ97"/>
  <c r="F97"/>
  <c r="F85"/>
  <c r="H85"/>
  <c r="P85"/>
  <c r="W85"/>
  <c r="AD85"/>
  <c r="AI85"/>
  <c r="AL76"/>
  <c r="AJ76"/>
  <c r="AD76"/>
  <c r="W76"/>
  <c r="P76"/>
  <c r="H76"/>
  <c r="F76"/>
  <c r="F65"/>
  <c r="P65"/>
  <c r="H65"/>
  <c r="W65"/>
  <c r="AD65"/>
  <c r="AJ65"/>
  <c r="AL65"/>
  <c r="AL8"/>
  <c r="AL20"/>
  <c r="AL30"/>
  <c r="F58"/>
  <c r="H58"/>
  <c r="P58"/>
  <c r="W58"/>
  <c r="AD58"/>
  <c r="AJ58"/>
  <c r="AL58"/>
  <c r="AL43"/>
  <c r="AJ43"/>
  <c r="AD43"/>
  <c r="W43"/>
  <c r="P43"/>
  <c r="H43"/>
  <c r="F43"/>
  <c r="F30"/>
  <c r="H30"/>
  <c r="P30"/>
  <c r="W30"/>
  <c r="AD30"/>
  <c r="AJ30"/>
  <c r="AJ20"/>
  <c r="AD20"/>
  <c r="W20"/>
  <c r="P20"/>
  <c r="H20"/>
  <c r="F20"/>
  <c r="AJ8"/>
  <c r="AD8"/>
  <c r="W8"/>
  <c r="P8"/>
  <c r="H8"/>
  <c r="F8"/>
  <c r="AG69"/>
  <c r="AG70"/>
  <c r="AG71"/>
  <c r="AG72"/>
  <c r="AG73"/>
  <c r="AG74"/>
  <c r="AG75"/>
  <c r="AG68"/>
  <c r="Z69"/>
  <c r="Z70"/>
  <c r="Z71"/>
  <c r="Z72"/>
  <c r="Z73"/>
  <c r="Z74"/>
  <c r="Z75"/>
  <c r="S69"/>
  <c r="S70"/>
  <c r="S71"/>
  <c r="S72"/>
  <c r="S73"/>
  <c r="S74"/>
  <c r="S75"/>
  <c r="K69"/>
  <c r="K70"/>
  <c r="K71"/>
  <c r="K72"/>
  <c r="K73"/>
  <c r="K74"/>
  <c r="K75"/>
  <c r="Z68"/>
  <c r="S68"/>
  <c r="K68"/>
  <c r="K62"/>
  <c r="K63"/>
  <c r="K64"/>
  <c r="K61"/>
  <c r="AG62"/>
  <c r="AG63"/>
  <c r="AG64"/>
  <c r="AG61"/>
  <c r="Z62"/>
  <c r="Z63"/>
  <c r="Z64"/>
  <c r="Z61"/>
  <c r="S62"/>
  <c r="S63"/>
  <c r="S64"/>
  <c r="S61"/>
  <c r="AG47"/>
  <c r="AG48"/>
  <c r="AG49"/>
  <c r="AG50"/>
  <c r="AG51"/>
  <c r="AG52"/>
  <c r="AG53"/>
  <c r="AG54"/>
  <c r="AG55"/>
  <c r="AG56"/>
  <c r="AG57"/>
  <c r="AG46"/>
  <c r="Z47"/>
  <c r="Z48"/>
  <c r="Z49"/>
  <c r="Z50"/>
  <c r="Z51"/>
  <c r="Z52"/>
  <c r="Z53"/>
  <c r="Z54"/>
  <c r="Z55"/>
  <c r="Z56"/>
  <c r="Z57"/>
  <c r="S47"/>
  <c r="S48"/>
  <c r="S49"/>
  <c r="S50"/>
  <c r="S51"/>
  <c r="S52"/>
  <c r="S53"/>
  <c r="S54"/>
  <c r="S55"/>
  <c r="S56"/>
  <c r="S57"/>
  <c r="Z46"/>
  <c r="S46"/>
  <c r="K47"/>
  <c r="K48"/>
  <c r="K49"/>
  <c r="K50"/>
  <c r="K51"/>
  <c r="K52"/>
  <c r="K53"/>
  <c r="K54"/>
  <c r="K55"/>
  <c r="K56"/>
  <c r="K57"/>
  <c r="K46"/>
  <c r="AG41"/>
  <c r="AG42"/>
  <c r="Z41"/>
  <c r="Z42"/>
  <c r="AG40"/>
  <c r="Z40"/>
  <c r="S41"/>
  <c r="S42"/>
  <c r="S40"/>
  <c r="K41"/>
  <c r="K42"/>
  <c r="K40"/>
  <c r="AG24"/>
  <c r="AG25"/>
  <c r="AG26"/>
  <c r="AG27"/>
  <c r="AG28"/>
  <c r="AG23"/>
  <c r="Z24"/>
  <c r="Z25"/>
  <c r="Z26"/>
  <c r="Z27"/>
  <c r="Z28"/>
  <c r="S24"/>
  <c r="S25"/>
  <c r="S26"/>
  <c r="S27"/>
  <c r="S28"/>
  <c r="K24"/>
  <c r="K25"/>
  <c r="K26"/>
  <c r="K27"/>
  <c r="K28"/>
  <c r="K29"/>
  <c r="Z23"/>
  <c r="S23"/>
  <c r="K23"/>
  <c r="AG12"/>
  <c r="AG13"/>
  <c r="AG14"/>
  <c r="AG15"/>
  <c r="AG16"/>
  <c r="AG17"/>
  <c r="AG18"/>
  <c r="AG19"/>
  <c r="Z12"/>
  <c r="Z13"/>
  <c r="Z14"/>
  <c r="Z15"/>
  <c r="Z16"/>
  <c r="Z17"/>
  <c r="Z18"/>
  <c r="Z19"/>
  <c r="S12"/>
  <c r="S13"/>
  <c r="S14"/>
  <c r="S15"/>
  <c r="S16"/>
  <c r="S17"/>
  <c r="S18"/>
  <c r="S19"/>
  <c r="K12"/>
  <c r="K13"/>
  <c r="K14"/>
  <c r="K15"/>
  <c r="K16"/>
  <c r="K18"/>
  <c r="K19"/>
  <c r="AG11"/>
  <c r="Z11"/>
  <c r="S11"/>
  <c r="AG6"/>
  <c r="AG7"/>
  <c r="AG5"/>
  <c r="Z6"/>
  <c r="Z7"/>
  <c r="Z5"/>
  <c r="S6"/>
  <c r="S7"/>
  <c r="K5"/>
  <c r="K7"/>
</calcChain>
</file>

<file path=xl/sharedStrings.xml><?xml version="1.0" encoding="utf-8"?>
<sst xmlns="http://schemas.openxmlformats.org/spreadsheetml/2006/main" count="344" uniqueCount="255">
  <si>
    <t>Program Health Statistics
2013-14</t>
  </si>
  <si>
    <t>Quarterly Stats - B341</t>
  </si>
  <si>
    <t>Quarterly Stats - B342</t>
  </si>
  <si>
    <t>Quarterly Stats - B343</t>
  </si>
  <si>
    <t>Quarterly Stats - B344</t>
  </si>
  <si>
    <t>Annual Stats</t>
  </si>
  <si>
    <t>Admin Unit</t>
  </si>
  <si>
    <t># Faculty</t>
  </si>
  <si>
    <t>Enrollment (unduplicated)</t>
  </si>
  <si>
    <t>Avg Class Size</t>
  </si>
  <si>
    <t>Quarter Student FTE</t>
  </si>
  <si>
    <t>Quarter Retention Rate</t>
  </si>
  <si>
    <t>Quarter Persistence Rate</t>
  </si>
  <si>
    <t>Avg FTE genernated per instrucor</t>
  </si>
  <si>
    <t>FAC FTE</t>
  </si>
  <si>
    <t xml:space="preserve"> Enrollment (unduplicated)</t>
  </si>
  <si>
    <t>Annual Student Headcount (Unduplicated)</t>
  </si>
  <si>
    <t>Annual Student FTE</t>
  </si>
  <si>
    <t>Fall to Fall Retention Rate</t>
  </si>
  <si>
    <t>Program Completions               Degrees/Certificates</t>
  </si>
  <si>
    <t>Employment - Completers</t>
  </si>
  <si>
    <t>Employment - Early Leavers</t>
  </si>
  <si>
    <t>Entry Wages</t>
  </si>
  <si>
    <t xml:space="preserve">Advisory Cmtee Strength </t>
  </si>
  <si>
    <t>Cost per FTE</t>
  </si>
  <si>
    <t>Expectation:</t>
  </si>
  <si>
    <t>Trades and Technology</t>
  </si>
  <si>
    <t>Aviation/Pilot Programs Dept. Chair:</t>
  </si>
  <si>
    <t xml:space="preserve">Aviation Maintenance </t>
  </si>
  <si>
    <t>09</t>
  </si>
  <si>
    <t>Nondestructive Testing</t>
  </si>
  <si>
    <t>Professional Pilot</t>
  </si>
  <si>
    <t>Department Level Counts</t>
  </si>
  <si>
    <t xml:space="preserve"> </t>
  </si>
  <si>
    <t>Manufacturing, Automotive &amp; Trades Department Chair</t>
  </si>
  <si>
    <t>BA</t>
  </si>
  <si>
    <t>BAS-Manufacturing Operations</t>
  </si>
  <si>
    <t>1796</t>
  </si>
  <si>
    <t>Automotive Collision Technician</t>
  </si>
  <si>
    <t>8</t>
  </si>
  <si>
    <t>10</t>
  </si>
  <si>
    <t>7</t>
  </si>
  <si>
    <t>46</t>
  </si>
  <si>
    <t>Automotive Technician</t>
  </si>
  <si>
    <t>58</t>
  </si>
  <si>
    <t>Electrician Low Voltage Fire/Security</t>
  </si>
  <si>
    <t>18</t>
  </si>
  <si>
    <t>HVAC</t>
  </si>
  <si>
    <t>78</t>
  </si>
  <si>
    <t>Manufacturing Technologies</t>
  </si>
  <si>
    <t>MQ</t>
  </si>
  <si>
    <t>Mechatronics</t>
  </si>
  <si>
    <t>22</t>
  </si>
  <si>
    <t>Sustainable Building Sciences/Construction</t>
  </si>
  <si>
    <t>98</t>
  </si>
  <si>
    <t>Welding</t>
  </si>
  <si>
    <t>Computer, Desgn, &amp; Technology Department Chair</t>
  </si>
  <si>
    <t>63</t>
  </si>
  <si>
    <t>Architectural Engineering Design</t>
  </si>
  <si>
    <t>54</t>
  </si>
  <si>
    <t>Computer Programming &amp; Web Dev.</t>
  </si>
  <si>
    <t>47</t>
  </si>
  <si>
    <t>CNISS</t>
  </si>
  <si>
    <t>45</t>
  </si>
  <si>
    <t>Environmental Sciences &amp; Technologies</t>
  </si>
  <si>
    <t>85</t>
  </si>
  <si>
    <t>Graphic Technologies</t>
  </si>
  <si>
    <t>36</t>
  </si>
  <si>
    <t>Interior Design</t>
  </si>
  <si>
    <t>89</t>
  </si>
  <si>
    <t xml:space="preserve">Media Design </t>
  </si>
  <si>
    <t>Workforce Development</t>
  </si>
  <si>
    <t>Worker Retraining</t>
  </si>
  <si>
    <t>WorkFirst</t>
  </si>
  <si>
    <t>Continuing Education</t>
  </si>
  <si>
    <t>Short-term training</t>
  </si>
  <si>
    <t>Health, Human Services, Client, &amp; Business</t>
  </si>
  <si>
    <t>79</t>
  </si>
  <si>
    <t>NAC</t>
  </si>
  <si>
    <t>80</t>
  </si>
  <si>
    <t>LPN</t>
  </si>
  <si>
    <t>25</t>
  </si>
  <si>
    <t>RN</t>
  </si>
  <si>
    <t>Health Sciences Department Chair</t>
  </si>
  <si>
    <t>83</t>
  </si>
  <si>
    <t>Central Service/Sterile Processing</t>
  </si>
  <si>
    <t xml:space="preserve">0477 </t>
  </si>
  <si>
    <t>Dental Assistant</t>
  </si>
  <si>
    <t>81</t>
  </si>
  <si>
    <t>Health Unit Coordinator</t>
  </si>
  <si>
    <t>88</t>
  </si>
  <si>
    <t>Hemodialysis</t>
  </si>
  <si>
    <t>38</t>
  </si>
  <si>
    <t>Medical Assistant</t>
  </si>
  <si>
    <t>56</t>
  </si>
  <si>
    <t>Medical Histology Technician</t>
  </si>
  <si>
    <t>48</t>
  </si>
  <si>
    <t>Medical Laboratory Technician</t>
  </si>
  <si>
    <t>27</t>
  </si>
  <si>
    <t>Pharmacy Technician</t>
  </si>
  <si>
    <t>40</t>
  </si>
  <si>
    <t>Surgical Technology</t>
  </si>
  <si>
    <t>05</t>
  </si>
  <si>
    <t>Nutrition</t>
  </si>
  <si>
    <t>30</t>
  </si>
  <si>
    <t>Core Allied Health</t>
  </si>
  <si>
    <t>20</t>
  </si>
  <si>
    <t>Computer Applications</t>
  </si>
  <si>
    <t>Human Services Department Chair</t>
  </si>
  <si>
    <t>41</t>
  </si>
  <si>
    <t>Early Care and Education</t>
  </si>
  <si>
    <t>13</t>
  </si>
  <si>
    <t>Daycare Centers</t>
  </si>
  <si>
    <t>24</t>
  </si>
  <si>
    <t xml:space="preserve">Human Services </t>
  </si>
  <si>
    <t>Leadership/Service Learning</t>
  </si>
  <si>
    <t>Client &amp; Business Serv. Dept. Chair</t>
  </si>
  <si>
    <t>49</t>
  </si>
  <si>
    <t>Accounting</t>
  </si>
  <si>
    <t>53</t>
  </si>
  <si>
    <t xml:space="preserve">Cosmetology </t>
  </si>
  <si>
    <t>52</t>
  </si>
  <si>
    <t>Cosmetology - Purdy</t>
  </si>
  <si>
    <t>32</t>
  </si>
  <si>
    <t>Culinary Arts (includes Rest. Mgmt)</t>
  </si>
  <si>
    <t>6272</t>
  </si>
  <si>
    <t>Esthetic Sciences</t>
  </si>
  <si>
    <t>12</t>
  </si>
  <si>
    <t>Massage Studies</t>
  </si>
  <si>
    <t>35</t>
  </si>
  <si>
    <t xml:space="preserve">Pastry Arts </t>
  </si>
  <si>
    <t>57</t>
  </si>
  <si>
    <t>Retail Business</t>
  </si>
  <si>
    <t>Basic and Academic Transfer</t>
  </si>
  <si>
    <t>Basic Skills and Academics</t>
  </si>
  <si>
    <t>CH</t>
  </si>
  <si>
    <t>ABE</t>
  </si>
  <si>
    <t>ESL</t>
  </si>
  <si>
    <t>GED</t>
  </si>
  <si>
    <t>I-BEST</t>
  </si>
  <si>
    <t>5W</t>
  </si>
  <si>
    <t>Pre-college English</t>
  </si>
  <si>
    <t>Pre-College Math</t>
  </si>
  <si>
    <t>General Education</t>
  </si>
  <si>
    <t>Biology</t>
  </si>
  <si>
    <t>Chemistry</t>
  </si>
  <si>
    <t>Math</t>
  </si>
  <si>
    <t>Physics</t>
  </si>
  <si>
    <t>English</t>
  </si>
  <si>
    <t>Communications (Incl ASL)</t>
  </si>
  <si>
    <t>Psychology</t>
  </si>
  <si>
    <t>Sociology</t>
  </si>
  <si>
    <t>Other (Art, Music, GEO)</t>
  </si>
  <si>
    <t xml:space="preserve">Program Health Statistics </t>
  </si>
  <si>
    <t>Data Definitions, Rules, and Quality Concerns</t>
  </si>
  <si>
    <t>The Program Health Statistics report contains information for three different levels of aggregation: 1) the admin unit level, 2) the program level, and 3) the department level.  Data elements given are at the admin unit or program level.  The same elements are then calculated from the base data to arrive at department level data, where applicable.  Different outcome measures are associated with different levels; it is important to note that the data points used for any particular outcome measure must be observed at the same level as the outcome measure it is being used to calclate.  The rules and definition for each element and its level designation are given below.  There are also a number of hidden columns that contain data necessary to do certain calculations.  Hidden columns are also defined here, and are indicated as hidden by a 'Y' .</t>
  </si>
  <si>
    <t>Level</t>
  </si>
  <si>
    <t>Column</t>
  </si>
  <si>
    <t>Element</t>
  </si>
  <si>
    <t>Definition</t>
  </si>
  <si>
    <t>Notes</t>
  </si>
  <si>
    <t>Hidden</t>
  </si>
  <si>
    <t>A - B</t>
  </si>
  <si>
    <t xml:space="preserve">College assigned number to identify the administrative unit which organizes courses related to a program or similar topic.  The admin unit title appears in the next column and usually matches the program to which the courses in the admin unit are part of. This correspondence is not, however, consistent across all programs.  See Notes. </t>
  </si>
  <si>
    <t>Some programs are comprised of courses from more than one admin unit; therefore, it cannot be said there is a one-to-one correspondence between admin unit and program. An example is Pastry Arts, which comprises courses from both the Pastry Arts and Culinary Arts admin units.</t>
  </si>
  <si>
    <t>Program</t>
  </si>
  <si>
    <t>C, G, K, O</t>
  </si>
  <si>
    <t>Admit</t>
  </si>
  <si>
    <t>The number of students admitted to the program indicated by the admin unit title; determined by the presence of the EPC on the student record.</t>
  </si>
  <si>
    <t>Y</t>
  </si>
  <si>
    <t>D, H, L, P</t>
  </si>
  <si>
    <t>Incidental</t>
  </si>
  <si>
    <t>The number of students who are taking a course(s) in the admin unit, but who either have no EPC on their student record, or have an EPC that does not match the primary program of the admin unit.</t>
  </si>
  <si>
    <t>Department</t>
  </si>
  <si>
    <t>E,I, M, Q</t>
  </si>
  <si>
    <t>Cross AU</t>
  </si>
  <si>
    <t>The number of students who are taking courses that are part of an admin unit in the same department as the program they are admitted to, but those courses are not from their program.</t>
  </si>
  <si>
    <t xml:space="preserve">Hidden Columns = </t>
  </si>
  <si>
    <t>F, J, N, R</t>
  </si>
  <si>
    <t>10th day Enrollment, Unduplicated by admin unit, by quarter, Q1-4</t>
  </si>
  <si>
    <t xml:space="preserve">The unduplicated number of students for each quarter who are taking courses in the admin unit who are present on the 10th day of the quarter.  </t>
  </si>
  <si>
    <t>This is the sum of the numbers in all three of the preceding columns.</t>
  </si>
  <si>
    <t>S, T, U, V</t>
  </si>
  <si>
    <t>Quarterly Success Rate, Q1-4</t>
  </si>
  <si>
    <t xml:space="preserve">The percent of enrollments in admin unit courses which resulted in a grade of 'C' or better. </t>
  </si>
  <si>
    <t xml:space="preserve"> Enrollments where the student withdrew  or vanished are included in the denominator.</t>
  </si>
  <si>
    <t>W, X, Y, Z</t>
  </si>
  <si>
    <t>Within-Quarter Retention Rate</t>
  </si>
  <si>
    <t>The percent of enrollments where the student was present on the 10th day of the quarter that resulted in completion of the course, regardless of final grade.</t>
  </si>
  <si>
    <t>Enrollments resulting in a withdrawal or a vanish are NOT included in the numerator.  Enrollment resulting in a grade below a 'C' ARE included in the numerator.</t>
  </si>
  <si>
    <t>AA, AD, AG, AJ</t>
  </si>
  <si>
    <t>Student FTE (Quarterly)</t>
  </si>
  <si>
    <t>Total student FTE for all courses in the admin unit for the quarter.</t>
  </si>
  <si>
    <t>= sum of all student FTE for all courses or the quarter / 15</t>
  </si>
  <si>
    <t>AB, AE, AH, AK</t>
  </si>
  <si>
    <t>Faculty FTE (Quarterly)</t>
  </si>
  <si>
    <t>Total faculty FTE for all courses in the admin unit for the quarter.</t>
  </si>
  <si>
    <t>= sum of all faculty FTE for all courses for the quarter</t>
  </si>
  <si>
    <t>AC, AF, AI, AL</t>
  </si>
  <si>
    <t>Student / Faculty Ratio</t>
  </si>
  <si>
    <t>Ratio of students to faculty in terms of FTE</t>
  </si>
  <si>
    <t>total student FTE / total faculty FTE, for the quarter</t>
  </si>
  <si>
    <t>AN</t>
  </si>
  <si>
    <t>Annual Admitted Headcount (Unduplicated</t>
  </si>
  <si>
    <t>Unduplicated annual number of students who have an EPC on their student record that matches as the primary program for the admin unit.</t>
  </si>
  <si>
    <t>AO</t>
  </si>
  <si>
    <t>Annual Non-admit Headcount (Unduplicated)</t>
  </si>
  <si>
    <t>Unduplicated annual number of students who do not have an EPC on their student record, OR who have an EPC that is not a match to the primary program of the admin unit.</t>
  </si>
  <si>
    <t>AP</t>
  </si>
  <si>
    <t>Annual Admin_Unit Headcount (Unduplicated)</t>
  </si>
  <si>
    <t>Unduplicated annual number of students who take courses within the admin unit, regardless of program admit status.</t>
  </si>
  <si>
    <t>= sum of preceding two columns</t>
  </si>
  <si>
    <t>AQ</t>
  </si>
  <si>
    <t>Drops (program admitted)</t>
  </si>
  <si>
    <t>Unduplicated annual number of students who were admitted to the primary program of the admin unit who did not continue into the following year and who did not graduate.</t>
  </si>
  <si>
    <t xml:space="preserve">Program </t>
  </si>
  <si>
    <t>AR</t>
  </si>
  <si>
    <t>Annual Retention Rate</t>
  </si>
  <si>
    <t>Percent of students admited to the primary program represented by the admin unit who continued into the following year or who graduated.</t>
  </si>
  <si>
    <t>= Annual Admitted Headcount - Drops / Annual Admitted Headcount</t>
  </si>
  <si>
    <t>AS</t>
  </si>
  <si>
    <t>Number of Graduates (program admitted)</t>
  </si>
  <si>
    <t>Number of students who have an EPC on their student record that matches the primary program of the admin unit who graduated during the target year.</t>
  </si>
  <si>
    <t>This is an unduplicated count by program; some students may earn more than one award, in more than one program. A student is counted in each program for which an award is earned.  If multiple stackable awards are earned that are contained within one program and admin unit, the student is counted only once.  The primary identifier is the base of the EPC, e.g, 603T, 603A, and 603D are counted as 603.  A student earning all three of these credentials would be counted only once.</t>
  </si>
  <si>
    <t>AT</t>
  </si>
  <si>
    <t>Number of awards</t>
  </si>
  <si>
    <t>Number of individual awards issued from the primary program represented by the admin unit.</t>
  </si>
  <si>
    <t>This is a count of awards, not of students receiving them.</t>
  </si>
  <si>
    <t>AU</t>
  </si>
  <si>
    <t>Annual Completion Rate</t>
  </si>
  <si>
    <t>Percenet of students admitted to the primary program represente by the admin unit who graduated during the target year.</t>
  </si>
  <si>
    <t>=Number of Graduates / Annual Admitted Headcount</t>
  </si>
  <si>
    <t>AV</t>
  </si>
  <si>
    <t>Annualized measure of student FTE across all quarters.</t>
  </si>
  <si>
    <t>= ((sum of all quarterly student FTE) * 15 )/ 45</t>
  </si>
  <si>
    <t>AW</t>
  </si>
  <si>
    <t>Annual Faculty FTE</t>
  </si>
  <si>
    <t>Annualized measure of faculty FTE across all quarters.</t>
  </si>
  <si>
    <t>= sum of all faculty FTE for all quarters / 3</t>
  </si>
  <si>
    <t>AX</t>
  </si>
  <si>
    <t>Annual Student / Faculty Ratio</t>
  </si>
  <si>
    <t>Ratio of students to faculty on an annualized basis</t>
  </si>
  <si>
    <t>= Annualized student FTE / Annualized faculty FTE</t>
  </si>
  <si>
    <t>AY-AZ</t>
  </si>
  <si>
    <t>Employment Rates (4-Yr Average)  Completers vs. Early Leavers</t>
  </si>
  <si>
    <t>Estimated employments rates calculated by SBCTC as determined by a match of the SSNs of program completers to unemployment insurance data records; employment status is noted for the third quarter in the year after leaving the training program.    Completers are defined by the state as students who have completed a minimum of 45 credits in a program of study, or who have graduated with a credential.  Early leavers are those students who have left a training program without graduating and without earning 45 credits.</t>
  </si>
  <si>
    <t xml:space="preserve">A student is counted as employed if employment in a job with a CIP code similar to the training program graduate from is noted.  Adjustments to the rate are made for students who are graduated, but cannot be linked because of SSN issues.  A 4-yr average is used to mediate the effects of fluctuating enrollment and graudation.  SBCTC recommends against using the rates given for a single year unless a minimum of 25 students are in the group of graduates.  Using data from a rolling 4-years ensures this minimum number for most programs, and stablizes the rate over time.  </t>
  </si>
  <si>
    <t>Advisory Committee Strength</t>
  </si>
  <si>
    <t>TBD</t>
  </si>
  <si>
    <r>
      <rPr>
        <b/>
        <sz val="11"/>
        <color theme="1"/>
        <rFont val="Calibri"/>
        <family val="2"/>
        <scheme val="minor"/>
      </rPr>
      <t>Other Notes:</t>
    </r>
    <r>
      <rPr>
        <sz val="11"/>
        <color theme="1"/>
        <rFont val="Calibri"/>
        <family val="2"/>
        <scheme val="minor"/>
      </rPr>
      <t xml:space="preserve">  When calculating department averages for percent measures, the percents cannot be averaged; the total counts for numerator and denominator were summed across all quartesr or admin units and then divided.  For department averages of counts within admin units, if any admin unit has a zero enrollment, that admin unit is not added to the count being used for the divisor.</t>
    </r>
  </si>
  <si>
    <t>* Students graduated but did not persist to the next term</t>
  </si>
  <si>
    <t>0%*</t>
  </si>
  <si>
    <t>Percent of students admitted to the primary program represented by the admin unit who continued into the following year or who graduated.</t>
  </si>
  <si>
    <t>Quarterly Persistence Rate</t>
  </si>
  <si>
    <t>Unduplicated quarterly count of students who persisted to the next term in a program; does not include those who graduated.</t>
  </si>
</sst>
</file>

<file path=xl/styles.xml><?xml version="1.0" encoding="utf-8"?>
<styleSheet xmlns="http://schemas.openxmlformats.org/spreadsheetml/2006/main">
  <numFmts count="1">
    <numFmt numFmtId="164" formatCode="0.0"/>
  </numFmts>
  <fonts count="21">
    <font>
      <sz val="11"/>
      <color theme="1"/>
      <name val="Calibri"/>
      <family val="2"/>
      <scheme val="minor"/>
    </font>
    <font>
      <b/>
      <sz val="11"/>
      <color theme="1"/>
      <name val="Calibri"/>
      <family val="2"/>
      <scheme val="minor"/>
    </font>
    <font>
      <sz val="11"/>
      <color theme="1"/>
      <name val="Futura"/>
      <family val="2"/>
    </font>
    <font>
      <b/>
      <u/>
      <sz val="14"/>
      <color theme="0"/>
      <name val="Optima"/>
    </font>
    <font>
      <b/>
      <sz val="18"/>
      <name val="Optima"/>
    </font>
    <font>
      <b/>
      <sz val="11"/>
      <name val="Optima"/>
    </font>
    <font>
      <sz val="11"/>
      <color theme="0"/>
      <name val="Futura"/>
      <family val="2"/>
    </font>
    <font>
      <b/>
      <sz val="12"/>
      <color theme="1"/>
      <name val="Futura"/>
      <family val="2"/>
    </font>
    <font>
      <sz val="11"/>
      <color theme="1"/>
      <name val="Microsoft Sans Serif"/>
      <family val="2"/>
    </font>
    <font>
      <b/>
      <sz val="14"/>
      <name val="Optimale"/>
    </font>
    <font>
      <sz val="11"/>
      <color theme="1"/>
      <name val="Optimale"/>
    </font>
    <font>
      <b/>
      <sz val="11"/>
      <color theme="1"/>
      <name val="Optimale"/>
    </font>
    <font>
      <b/>
      <sz val="11"/>
      <color theme="1" tint="0.249977111117893"/>
      <name val="Microsoft Sans Serif"/>
      <family val="2"/>
    </font>
    <font>
      <b/>
      <sz val="11"/>
      <color theme="1" tint="0.249977111117893"/>
      <name val="Optimale"/>
    </font>
    <font>
      <b/>
      <i/>
      <sz val="11"/>
      <color theme="1"/>
      <name val="Optimale"/>
    </font>
    <font>
      <b/>
      <sz val="11"/>
      <color theme="1" tint="0.249977111117893"/>
      <name val="Futura"/>
      <family val="2"/>
    </font>
    <font>
      <b/>
      <sz val="16"/>
      <color theme="1"/>
      <name val="Calibri"/>
      <family val="2"/>
      <scheme val="minor"/>
    </font>
    <font>
      <b/>
      <sz val="14"/>
      <name val="Optima"/>
    </font>
    <font>
      <sz val="11"/>
      <color theme="1"/>
      <name val="Calibri"/>
      <family val="2"/>
      <scheme val="minor"/>
    </font>
    <font>
      <b/>
      <sz val="11"/>
      <color theme="1"/>
      <name val="Futura"/>
      <family val="2"/>
    </font>
    <font>
      <b/>
      <sz val="11"/>
      <color theme="1"/>
      <name val="Microsoft Sans Serif"/>
      <family val="2"/>
    </font>
  </fonts>
  <fills count="9">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7195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rgb="FF719500"/>
      </left>
      <right style="thick">
        <color rgb="FF719500"/>
      </right>
      <top style="thick">
        <color rgb="FF719500"/>
      </top>
      <bottom style="thick">
        <color rgb="FF719500"/>
      </bottom>
      <diagonal/>
    </border>
    <border>
      <left style="thin">
        <color indexed="64"/>
      </left>
      <right style="thin">
        <color indexed="64"/>
      </right>
      <top/>
      <bottom style="thin">
        <color indexed="64"/>
      </bottom>
      <diagonal/>
    </border>
    <border>
      <left/>
      <right style="thick">
        <color rgb="FF719500"/>
      </right>
      <top style="thick">
        <color rgb="FF719500"/>
      </top>
      <bottom style="thick">
        <color rgb="FF719500"/>
      </bottom>
      <diagonal/>
    </border>
    <border>
      <left style="thin">
        <color indexed="64"/>
      </left>
      <right style="thick">
        <color rgb="FF719500"/>
      </right>
      <top/>
      <bottom style="thin">
        <color indexed="64"/>
      </bottom>
      <diagonal/>
    </border>
    <border>
      <left style="thin">
        <color indexed="64"/>
      </left>
      <right style="thick">
        <color rgb="FF719500"/>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rgb="FF719500"/>
      </left>
      <right style="thick">
        <color rgb="FF719500"/>
      </right>
      <top style="thick">
        <color rgb="FF719500"/>
      </top>
      <bottom/>
      <diagonal/>
    </border>
    <border>
      <left style="medium">
        <color indexed="64"/>
      </left>
      <right style="thick">
        <color rgb="FF719500"/>
      </right>
      <top style="thick">
        <color rgb="FF719500"/>
      </top>
      <bottom style="thick">
        <color rgb="FF719500"/>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ck">
        <color rgb="FF719500"/>
      </right>
      <top/>
      <bottom/>
      <diagonal/>
    </border>
    <border>
      <left style="thick">
        <color rgb="FF719500"/>
      </left>
      <right style="thick">
        <color rgb="FF719500"/>
      </right>
      <top/>
      <bottom style="thick">
        <color rgb="FF719500"/>
      </bottom>
      <diagonal/>
    </border>
    <border>
      <left style="thin">
        <color indexed="64"/>
      </left>
      <right style="thick">
        <color rgb="FF719500"/>
      </right>
      <top/>
      <bottom/>
      <diagonal/>
    </border>
    <border>
      <left style="thick">
        <color rgb="FF719500"/>
      </left>
      <right style="thick">
        <color rgb="FF719500"/>
      </right>
      <top/>
      <bottom/>
      <diagonal/>
    </border>
    <border>
      <left/>
      <right/>
      <top style="thick">
        <color theme="6" tint="-0.24994659260841701"/>
      </top>
      <bottom style="thick">
        <color theme="6" tint="-0.24994659260841701"/>
      </bottom>
      <diagonal/>
    </border>
    <border>
      <left style="thin">
        <color indexed="64"/>
      </left>
      <right style="thin">
        <color indexed="64"/>
      </right>
      <top style="thick">
        <color theme="6" tint="-0.24994659260841701"/>
      </top>
      <bottom style="thick">
        <color theme="6" tint="-0.24994659260841701"/>
      </bottom>
      <diagonal/>
    </border>
    <border>
      <left style="thin">
        <color indexed="64"/>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style="thick">
        <color rgb="FF719500"/>
      </left>
      <right/>
      <top/>
      <bottom/>
      <diagonal/>
    </border>
    <border>
      <left/>
      <right style="thick">
        <color rgb="FF719500"/>
      </right>
      <top style="thin">
        <color indexed="64"/>
      </top>
      <bottom style="thin">
        <color indexed="64"/>
      </bottom>
      <diagonal/>
    </border>
    <border>
      <left/>
      <right style="thick">
        <color rgb="FF719500"/>
      </right>
      <top style="thin">
        <color indexed="64"/>
      </top>
      <bottom style="medium">
        <color indexed="64"/>
      </bottom>
      <diagonal/>
    </border>
    <border>
      <left/>
      <right/>
      <top style="thin">
        <color indexed="64"/>
      </top>
      <bottom style="thick">
        <color rgb="FF719500"/>
      </bottom>
      <diagonal/>
    </border>
    <border>
      <left/>
      <right style="thin">
        <color indexed="64"/>
      </right>
      <top style="thin">
        <color indexed="64"/>
      </top>
      <bottom style="thick">
        <color rgb="FF719500"/>
      </bottom>
      <diagonal/>
    </border>
    <border>
      <left style="thin">
        <color indexed="64"/>
      </left>
      <right style="thin">
        <color indexed="64"/>
      </right>
      <top style="thin">
        <color indexed="64"/>
      </top>
      <bottom style="thick">
        <color rgb="FF719500"/>
      </bottom>
      <diagonal/>
    </border>
    <border>
      <left style="thin">
        <color indexed="64"/>
      </left>
      <right style="thin">
        <color indexed="64"/>
      </right>
      <top/>
      <bottom style="thick">
        <color rgb="FF719500"/>
      </bottom>
      <diagonal/>
    </border>
    <border>
      <left style="thin">
        <color indexed="64"/>
      </left>
      <right style="thick">
        <color rgb="FF719500"/>
      </right>
      <top style="thin">
        <color indexed="64"/>
      </top>
      <bottom style="thick">
        <color rgb="FF719500"/>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6" tint="-0.24994659260841701"/>
      </left>
      <right style="thick">
        <color theme="6" tint="-0.24994659260841701"/>
      </right>
      <top style="thick">
        <color rgb="FF719500"/>
      </top>
      <bottom/>
      <diagonal/>
    </border>
    <border>
      <left style="thick">
        <color rgb="FF719500"/>
      </left>
      <right/>
      <top/>
      <bottom style="thick">
        <color rgb="FF719500"/>
      </bottom>
      <diagonal/>
    </border>
    <border>
      <left/>
      <right style="thin">
        <color indexed="64"/>
      </right>
      <top/>
      <bottom style="thick">
        <color rgb="FF719500"/>
      </bottom>
      <diagonal/>
    </border>
    <border>
      <left/>
      <right/>
      <top style="thick">
        <color rgb="FF719500"/>
      </top>
      <bottom/>
      <diagonal/>
    </border>
    <border>
      <left/>
      <right style="thin">
        <color indexed="64"/>
      </right>
      <top/>
      <bottom/>
      <diagonal/>
    </border>
  </borders>
  <cellStyleXfs count="2">
    <xf numFmtId="0" fontId="0" fillId="0" borderId="0"/>
    <xf numFmtId="9" fontId="18" fillId="0" borderId="0" applyFont="0" applyFill="0" applyBorder="0" applyAlignment="0" applyProtection="0"/>
  </cellStyleXfs>
  <cellXfs count="234">
    <xf numFmtId="0" fontId="0" fillId="0" borderId="0" xfId="0"/>
    <xf numFmtId="0" fontId="0" fillId="0" borderId="0" xfId="0" applyAlignment="1">
      <alignment horizontal="center" vertical="center"/>
    </xf>
    <xf numFmtId="0" fontId="3" fillId="5" borderId="1" xfId="0" applyFont="1" applyFill="1" applyBorder="1" applyAlignment="1">
      <alignment vertical="center" wrapText="1"/>
    </xf>
    <xf numFmtId="0" fontId="6" fillId="5" borderId="6" xfId="0" applyFont="1" applyFill="1" applyBorder="1"/>
    <xf numFmtId="0" fontId="7" fillId="0" borderId="1" xfId="0" applyFont="1" applyBorder="1" applyAlignment="1">
      <alignment vertical="center" wrapText="1"/>
    </xf>
    <xf numFmtId="0" fontId="7" fillId="0" borderId="1" xfId="0" applyFont="1" applyFill="1" applyBorder="1" applyAlignment="1">
      <alignment vertical="center" wrapText="1"/>
    </xf>
    <xf numFmtId="2" fontId="6" fillId="5" borderId="6" xfId="0" applyNumberFormat="1" applyFont="1" applyFill="1" applyBorder="1"/>
    <xf numFmtId="2" fontId="2" fillId="0" borderId="1" xfId="0" applyNumberFormat="1" applyFont="1" applyBorder="1" applyAlignment="1">
      <alignment horizontal="center" vertical="center"/>
    </xf>
    <xf numFmtId="2" fontId="0" fillId="0" borderId="0" xfId="0" applyNumberFormat="1"/>
    <xf numFmtId="2"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0" fillId="0" borderId="0" xfId="0" applyFill="1"/>
    <xf numFmtId="0" fontId="3" fillId="5" borderId="8" xfId="0" applyFont="1" applyFill="1" applyBorder="1" applyAlignment="1">
      <alignment vertical="center" wrapText="1"/>
    </xf>
    <xf numFmtId="9" fontId="8" fillId="7" borderId="1" xfId="0" applyNumberFormat="1" applyFont="1" applyFill="1" applyBorder="1" applyAlignment="1">
      <alignment horizontal="center" vertical="center"/>
    </xf>
    <xf numFmtId="9" fontId="8" fillId="6" borderId="1"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xf>
    <xf numFmtId="1" fontId="13" fillId="3" borderId="1" xfId="0" applyNumberFormat="1" applyFont="1" applyFill="1" applyBorder="1" applyAlignment="1">
      <alignment horizontal="center" vertical="center"/>
    </xf>
    <xf numFmtId="9" fontId="8" fillId="5" borderId="3" xfId="0" applyNumberFormat="1" applyFont="1" applyFill="1" applyBorder="1"/>
    <xf numFmtId="2" fontId="2" fillId="5" borderId="3" xfId="0" applyNumberFormat="1" applyFont="1" applyFill="1" applyBorder="1" applyAlignment="1">
      <alignment horizontal="center" vertical="center"/>
    </xf>
    <xf numFmtId="0" fontId="2" fillId="2" borderId="11" xfId="0" applyFont="1" applyFill="1" applyBorder="1"/>
    <xf numFmtId="0" fontId="0" fillId="0" borderId="0" xfId="0" applyBorder="1"/>
    <xf numFmtId="0" fontId="5" fillId="2" borderId="11" xfId="0" applyFont="1" applyFill="1" applyBorder="1" applyAlignment="1">
      <alignment horizontal="center" textRotation="90"/>
    </xf>
    <xf numFmtId="9" fontId="13" fillId="3" borderId="4" xfId="0" applyNumberFormat="1" applyFont="1" applyFill="1" applyBorder="1" applyAlignment="1">
      <alignment horizontal="center" vertical="center"/>
    </xf>
    <xf numFmtId="9" fontId="13" fillId="3" borderId="1" xfId="0" applyNumberFormat="1" applyFont="1" applyFill="1" applyBorder="1" applyAlignment="1">
      <alignment horizontal="center" vertical="center"/>
    </xf>
    <xf numFmtId="2" fontId="13" fillId="3" borderId="4" xfId="0" applyNumberFormat="1" applyFont="1" applyFill="1" applyBorder="1" applyAlignment="1">
      <alignment horizontal="center" vertical="center"/>
    </xf>
    <xf numFmtId="2" fontId="10" fillId="3" borderId="1" xfId="0" applyNumberFormat="1" applyFont="1" applyFill="1" applyBorder="1"/>
    <xf numFmtId="0" fontId="10" fillId="2" borderId="7" xfId="0" applyFont="1" applyFill="1" applyBorder="1"/>
    <xf numFmtId="9" fontId="11" fillId="3" borderId="1" xfId="0" applyNumberFormat="1" applyFont="1" applyFill="1" applyBorder="1" applyAlignment="1">
      <alignment horizontal="center" vertical="center"/>
    </xf>
    <xf numFmtId="0" fontId="0" fillId="0" borderId="0" xfId="0" applyFill="1" applyBorder="1" applyAlignment="1">
      <alignment horizontal="center" vertical="center"/>
    </xf>
    <xf numFmtId="2" fontId="11" fillId="3" borderId="1" xfId="0" applyNumberFormat="1" applyFont="1" applyFill="1" applyBorder="1" applyAlignment="1">
      <alignment horizontal="center" vertical="center"/>
    </xf>
    <xf numFmtId="0" fontId="14" fillId="4" borderId="2" xfId="0" applyFont="1" applyFill="1" applyBorder="1" applyAlignment="1">
      <alignment horizontal="left" vertical="center" wrapText="1"/>
    </xf>
    <xf numFmtId="9" fontId="2" fillId="4" borderId="4" xfId="0" applyNumberFormat="1" applyFont="1" applyFill="1" applyBorder="1" applyAlignment="1">
      <alignment horizontal="center" vertical="center"/>
    </xf>
    <xf numFmtId="2" fontId="13" fillId="4" borderId="1"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2" xfId="0"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2" xfId="0" applyFont="1" applyBorder="1" applyAlignment="1">
      <alignment horizontal="center" vertical="center"/>
    </xf>
    <xf numFmtId="0" fontId="0" fillId="0" borderId="0" xfId="0" quotePrefix="1" applyBorder="1" applyAlignment="1">
      <alignment horizontal="center" vertical="center" wrapText="1"/>
    </xf>
    <xf numFmtId="0" fontId="0" fillId="0" borderId="0" xfId="0" quotePrefix="1" applyBorder="1" applyAlignment="1">
      <alignment horizontal="righ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13" fillId="4" borderId="1" xfId="0" applyFont="1" applyFill="1" applyBorder="1" applyAlignment="1">
      <alignment horizontal="center" vertical="center"/>
    </xf>
    <xf numFmtId="9" fontId="2" fillId="4" borderId="1" xfId="0" applyNumberFormat="1" applyFont="1" applyFill="1" applyBorder="1" applyAlignment="1">
      <alignment horizontal="center" vertical="center"/>
    </xf>
    <xf numFmtId="9" fontId="2" fillId="4" borderId="1" xfId="0" quotePrefix="1" applyNumberFormat="1" applyFont="1" applyFill="1" applyBorder="1" applyAlignment="1">
      <alignment horizontal="center" vertical="center"/>
    </xf>
    <xf numFmtId="0" fontId="2" fillId="2" borderId="23" xfId="0" applyFont="1" applyFill="1" applyBorder="1"/>
    <xf numFmtId="0" fontId="11" fillId="2" borderId="23" xfId="0" applyFont="1" applyFill="1" applyBorder="1"/>
    <xf numFmtId="0" fontId="2" fillId="4" borderId="7" xfId="0" applyFont="1" applyFill="1" applyBorder="1" applyAlignment="1">
      <alignment horizontal="center" vertical="center"/>
    </xf>
    <xf numFmtId="9" fontId="2" fillId="4" borderId="7" xfId="0" applyNumberFormat="1" applyFont="1" applyFill="1" applyBorder="1" applyAlignment="1">
      <alignment horizontal="center" vertical="center"/>
    </xf>
    <xf numFmtId="2" fontId="6" fillId="5" borderId="25" xfId="0" applyNumberFormat="1" applyFont="1" applyFill="1" applyBorder="1"/>
    <xf numFmtId="0" fontId="2" fillId="4" borderId="26" xfId="0" applyFont="1" applyFill="1" applyBorder="1" applyAlignment="1">
      <alignment horizontal="center" vertical="center"/>
    </xf>
    <xf numFmtId="1" fontId="13" fillId="3" borderId="26" xfId="0" applyNumberFormat="1" applyFont="1" applyFill="1" applyBorder="1" applyAlignment="1">
      <alignment horizontal="center" vertical="center"/>
    </xf>
    <xf numFmtId="0" fontId="2" fillId="5" borderId="16" xfId="0" applyFont="1" applyFill="1" applyBorder="1" applyAlignment="1">
      <alignment horizontal="center" vertical="center"/>
    </xf>
    <xf numFmtId="1" fontId="2" fillId="5" borderId="27" xfId="0" applyNumberFormat="1" applyFont="1" applyFill="1" applyBorder="1" applyAlignment="1">
      <alignment horizontal="center" vertical="center"/>
    </xf>
    <xf numFmtId="9" fontId="2" fillId="5" borderId="27" xfId="0" applyNumberFormat="1" applyFont="1" applyFill="1" applyBorder="1" applyAlignment="1">
      <alignment horizontal="center" vertical="center"/>
    </xf>
    <xf numFmtId="2" fontId="2" fillId="5" borderId="28" xfId="0" applyNumberFormat="1" applyFont="1" applyFill="1" applyBorder="1" applyAlignment="1">
      <alignment horizontal="center" vertical="center"/>
    </xf>
    <xf numFmtId="2" fontId="2" fillId="5" borderId="29" xfId="0" applyNumberFormat="1" applyFont="1" applyFill="1" applyBorder="1" applyAlignment="1">
      <alignment horizontal="center" vertical="center"/>
    </xf>
    <xf numFmtId="9" fontId="8" fillId="4" borderId="1" xfId="0" applyNumberFormat="1" applyFont="1" applyFill="1" applyBorder="1" applyAlignment="1">
      <alignment horizontal="center" vertical="center"/>
    </xf>
    <xf numFmtId="9" fontId="8" fillId="4" borderId="4" xfId="0" applyNumberFormat="1" applyFont="1" applyFill="1" applyBorder="1" applyAlignment="1">
      <alignment horizontal="center" vertical="center"/>
    </xf>
    <xf numFmtId="9" fontId="8" fillId="4" borderId="7" xfId="0" applyNumberFormat="1" applyFont="1" applyFill="1" applyBorder="1" applyAlignment="1">
      <alignment horizontal="center" vertical="center"/>
    </xf>
    <xf numFmtId="9" fontId="8" fillId="4" borderId="9" xfId="0" applyNumberFormat="1" applyFont="1" applyFill="1" applyBorder="1" applyAlignment="1">
      <alignment horizontal="center" vertical="center"/>
    </xf>
    <xf numFmtId="9" fontId="8" fillId="4" borderId="10" xfId="0" applyNumberFormat="1" applyFont="1" applyFill="1" applyBorder="1" applyAlignment="1">
      <alignment horizontal="center" vertical="center"/>
    </xf>
    <xf numFmtId="2" fontId="2" fillId="0" borderId="4" xfId="0" applyNumberFormat="1" applyFont="1" applyBorder="1" applyAlignment="1">
      <alignment horizontal="center" vertical="center"/>
    </xf>
    <xf numFmtId="2" fontId="2" fillId="4" borderId="4" xfId="0" applyNumberFormat="1" applyFont="1" applyFill="1" applyBorder="1" applyAlignment="1">
      <alignment horizontal="center" vertical="center"/>
    </xf>
    <xf numFmtId="2" fontId="13" fillId="4" borderId="4" xfId="0" applyNumberFormat="1" applyFont="1" applyFill="1" applyBorder="1" applyAlignment="1">
      <alignment horizontal="center" vertical="center"/>
    </xf>
    <xf numFmtId="0" fontId="6" fillId="5" borderId="24" xfId="0" applyFont="1" applyFill="1" applyBorder="1"/>
    <xf numFmtId="9" fontId="8" fillId="5" borderId="30" xfId="0" applyNumberFormat="1" applyFont="1" applyFill="1" applyBorder="1"/>
    <xf numFmtId="0" fontId="5" fillId="4" borderId="33" xfId="0" applyFont="1" applyFill="1" applyBorder="1" applyAlignment="1">
      <alignment horizontal="center" textRotation="90" wrapText="1"/>
    </xf>
    <xf numFmtId="0" fontId="5" fillId="4" borderId="34" xfId="0" applyFont="1" applyFill="1" applyBorder="1" applyAlignment="1">
      <alignment horizontal="center" textRotation="90" wrapText="1"/>
    </xf>
    <xf numFmtId="2" fontId="5" fillId="4" borderId="31" xfId="0" applyNumberFormat="1" applyFont="1" applyFill="1" applyBorder="1" applyAlignment="1">
      <alignment horizontal="center" textRotation="90" wrapText="1"/>
    </xf>
    <xf numFmtId="2" fontId="5" fillId="4" borderId="34" xfId="0" applyNumberFormat="1" applyFont="1" applyFill="1" applyBorder="1" applyAlignment="1">
      <alignment horizontal="center" textRotation="90"/>
    </xf>
    <xf numFmtId="0" fontId="0" fillId="2" borderId="36" xfId="0" applyFill="1" applyBorder="1"/>
    <xf numFmtId="0" fontId="1" fillId="7" borderId="35" xfId="0" applyFont="1" applyFill="1" applyBorder="1" applyAlignment="1"/>
    <xf numFmtId="2" fontId="2" fillId="5" borderId="30" xfId="0" applyNumberFormat="1" applyFont="1" applyFill="1" applyBorder="1" applyAlignment="1">
      <alignment horizontal="center" vertical="center"/>
    </xf>
    <xf numFmtId="0" fontId="14" fillId="4" borderId="1" xfId="0" applyFont="1" applyFill="1" applyBorder="1" applyAlignment="1">
      <alignment horizontal="left" vertical="center" wrapText="1"/>
    </xf>
    <xf numFmtId="0" fontId="5" fillId="7" borderId="34" xfId="0" applyFont="1" applyFill="1" applyBorder="1" applyAlignment="1">
      <alignment horizontal="center" textRotation="90" wrapText="1"/>
    </xf>
    <xf numFmtId="0" fontId="5" fillId="6" borderId="34" xfId="0" applyFont="1" applyFill="1" applyBorder="1" applyAlignment="1">
      <alignment horizontal="center" textRotation="90" wrapText="1"/>
    </xf>
    <xf numFmtId="9" fontId="13" fillId="3" borderId="40" xfId="0" applyNumberFormat="1" applyFont="1" applyFill="1" applyBorder="1" applyAlignment="1">
      <alignment horizontal="center" vertical="center"/>
    </xf>
    <xf numFmtId="2" fontId="2" fillId="5" borderId="41" xfId="0" applyNumberFormat="1" applyFont="1" applyFill="1" applyBorder="1" applyAlignment="1">
      <alignment horizontal="center" vertical="center"/>
    </xf>
    <xf numFmtId="2" fontId="10" fillId="3" borderId="10" xfId="0" applyNumberFormat="1" applyFont="1" applyFill="1" applyBorder="1"/>
    <xf numFmtId="9" fontId="13" fillId="3" borderId="44" xfId="0" applyNumberFormat="1" applyFont="1" applyFill="1" applyBorder="1" applyAlignment="1">
      <alignment horizontal="center" vertical="center"/>
    </xf>
    <xf numFmtId="0" fontId="10" fillId="2" borderId="45" xfId="0" applyFont="1" applyFill="1" applyBorder="1"/>
    <xf numFmtId="2" fontId="13" fillId="3" borderId="43" xfId="0" applyNumberFormat="1" applyFont="1" applyFill="1" applyBorder="1" applyAlignment="1">
      <alignment horizontal="center" vertical="center"/>
    </xf>
    <xf numFmtId="1" fontId="11" fillId="3" borderId="44" xfId="0" applyNumberFormat="1" applyFont="1" applyFill="1" applyBorder="1" applyAlignment="1">
      <alignment horizontal="center" vertical="center"/>
    </xf>
    <xf numFmtId="9" fontId="11" fillId="3" borderId="44" xfId="0" applyNumberFormat="1" applyFont="1" applyFill="1" applyBorder="1" applyAlignment="1">
      <alignment horizontal="center" vertical="center"/>
    </xf>
    <xf numFmtId="2" fontId="10" fillId="3" borderId="44" xfId="0" applyNumberFormat="1" applyFont="1" applyFill="1" applyBorder="1"/>
    <xf numFmtId="2" fontId="10" fillId="3" borderId="46" xfId="0" applyNumberFormat="1" applyFont="1" applyFill="1" applyBorder="1"/>
    <xf numFmtId="9" fontId="8" fillId="8" borderId="1" xfId="0" applyNumberFormat="1" applyFont="1" applyFill="1" applyBorder="1" applyAlignment="1">
      <alignment horizontal="center" vertical="center"/>
    </xf>
    <xf numFmtId="0" fontId="2" fillId="8" borderId="26"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4" xfId="0" applyNumberFormat="1" applyFont="1" applyFill="1" applyBorder="1" applyAlignment="1">
      <alignment horizontal="center" vertical="center"/>
    </xf>
    <xf numFmtId="9" fontId="8" fillId="8" borderId="10" xfId="0" applyNumberFormat="1" applyFont="1" applyFill="1" applyBorder="1" applyAlignment="1">
      <alignment horizontal="center" vertical="center"/>
    </xf>
    <xf numFmtId="0" fontId="11" fillId="3" borderId="43" xfId="0" applyFont="1" applyFill="1" applyBorder="1" applyAlignment="1">
      <alignment horizontal="center" vertical="center"/>
    </xf>
    <xf numFmtId="0" fontId="3" fillId="5" borderId="5" xfId="0" applyFont="1" applyFill="1" applyBorder="1" applyAlignment="1">
      <alignment horizontal="center" vertical="center" wrapText="1"/>
    </xf>
    <xf numFmtId="0" fontId="11" fillId="3" borderId="4" xfId="0" applyFont="1" applyFill="1" applyBorder="1" applyAlignment="1">
      <alignment horizontal="center" vertical="center"/>
    </xf>
    <xf numFmtId="0" fontId="7" fillId="8" borderId="1" xfId="0" applyFont="1" applyFill="1" applyBorder="1" applyAlignment="1">
      <alignment vertical="center" wrapText="1"/>
    </xf>
    <xf numFmtId="0" fontId="4" fillId="4" borderId="39" xfId="0" applyFont="1" applyFill="1" applyBorder="1" applyAlignment="1">
      <alignment vertical="center" wrapText="1"/>
    </xf>
    <xf numFmtId="1" fontId="5" fillId="6" borderId="34" xfId="0" applyNumberFormat="1" applyFont="1" applyFill="1" applyBorder="1" applyAlignment="1">
      <alignment horizontal="center" textRotation="90" wrapText="1"/>
    </xf>
    <xf numFmtId="1" fontId="8" fillId="8" borderId="1" xfId="0" applyNumberFormat="1" applyFont="1" applyFill="1" applyBorder="1" applyAlignment="1">
      <alignment horizontal="center" vertical="center"/>
    </xf>
    <xf numFmtId="1" fontId="6" fillId="5" borderId="6" xfId="0" applyNumberFormat="1" applyFont="1" applyFill="1" applyBorder="1"/>
    <xf numFmtId="1" fontId="8" fillId="6" borderId="1" xfId="0" applyNumberFormat="1" applyFont="1" applyFill="1" applyBorder="1" applyAlignment="1">
      <alignment horizontal="center" vertical="center"/>
    </xf>
    <xf numFmtId="1" fontId="12" fillId="4" borderId="4" xfId="0" quotePrefix="1" applyNumberFormat="1" applyFont="1" applyFill="1" applyBorder="1" applyAlignment="1">
      <alignment horizontal="center" vertical="center"/>
    </xf>
    <xf numFmtId="1" fontId="8" fillId="5" borderId="3" xfId="0" applyNumberFormat="1" applyFont="1" applyFill="1" applyBorder="1"/>
    <xf numFmtId="1" fontId="13" fillId="3" borderId="44" xfId="0" applyNumberFormat="1" applyFont="1" applyFill="1" applyBorder="1" applyAlignment="1">
      <alignment horizontal="center" vertical="center"/>
    </xf>
    <xf numFmtId="1" fontId="8" fillId="5" borderId="30" xfId="0" applyNumberFormat="1" applyFont="1" applyFill="1" applyBorder="1"/>
    <xf numFmtId="1" fontId="0" fillId="0" borderId="0" xfId="0" applyNumberFormat="1"/>
    <xf numFmtId="164" fontId="5" fillId="6" borderId="34" xfId="0" applyNumberFormat="1" applyFont="1" applyFill="1" applyBorder="1" applyAlignment="1">
      <alignment horizontal="center" textRotation="90" wrapText="1"/>
    </xf>
    <xf numFmtId="164" fontId="8" fillId="8" borderId="1" xfId="0" applyNumberFormat="1" applyFont="1" applyFill="1" applyBorder="1" applyAlignment="1">
      <alignment horizontal="center" vertical="center"/>
    </xf>
    <xf numFmtId="164" fontId="6" fillId="5" borderId="6" xfId="0" applyNumberFormat="1" applyFont="1" applyFill="1" applyBorder="1"/>
    <xf numFmtId="164" fontId="8" fillId="6" borderId="1" xfId="0" applyNumberFormat="1" applyFont="1" applyFill="1" applyBorder="1" applyAlignment="1">
      <alignment horizontal="center" vertical="center"/>
    </xf>
    <xf numFmtId="164" fontId="12" fillId="4" borderId="4" xfId="0" quotePrefix="1" applyNumberFormat="1" applyFont="1" applyFill="1" applyBorder="1" applyAlignment="1">
      <alignment horizontal="center" vertical="center"/>
    </xf>
    <xf numFmtId="164" fontId="13" fillId="3" borderId="1" xfId="0" applyNumberFormat="1" applyFont="1" applyFill="1" applyBorder="1" applyAlignment="1">
      <alignment horizontal="center" vertical="center"/>
    </xf>
    <xf numFmtId="164" fontId="8" fillId="5" borderId="3" xfId="0" applyNumberFormat="1" applyFont="1" applyFill="1" applyBorder="1"/>
    <xf numFmtId="164" fontId="13" fillId="3" borderId="44" xfId="0" applyNumberFormat="1" applyFont="1" applyFill="1" applyBorder="1" applyAlignment="1">
      <alignment horizontal="center" vertical="center"/>
    </xf>
    <xf numFmtId="164" fontId="8" fillId="5" borderId="30" xfId="0" applyNumberFormat="1" applyFont="1" applyFill="1" applyBorder="1"/>
    <xf numFmtId="164" fontId="0" fillId="0" borderId="0" xfId="0" applyNumberFormat="1"/>
    <xf numFmtId="164" fontId="5" fillId="4" borderId="34" xfId="0" applyNumberFormat="1" applyFont="1" applyFill="1" applyBorder="1" applyAlignment="1">
      <alignment horizontal="center" textRotation="90" wrapText="1"/>
    </xf>
    <xf numFmtId="164" fontId="2" fillId="8" borderId="1" xfId="0" applyNumberFormat="1" applyFont="1" applyFill="1" applyBorder="1" applyAlignment="1">
      <alignment horizontal="center" vertical="center"/>
    </xf>
    <xf numFmtId="164" fontId="6" fillId="5" borderId="8"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13" fillId="4" borderId="1" xfId="0" applyNumberFormat="1" applyFont="1" applyFill="1" applyBorder="1" applyAlignment="1">
      <alignment horizontal="center" vertical="center"/>
    </xf>
    <xf numFmtId="164" fontId="2" fillId="5" borderId="17" xfId="0" applyNumberFormat="1" applyFont="1" applyFill="1" applyBorder="1" applyAlignment="1">
      <alignment horizontal="center" vertical="center"/>
    </xf>
    <xf numFmtId="164" fontId="2" fillId="4" borderId="7" xfId="0" applyNumberFormat="1" applyFont="1" applyFill="1" applyBorder="1" applyAlignment="1">
      <alignment horizontal="center" vertical="center"/>
    </xf>
    <xf numFmtId="164" fontId="11" fillId="3" borderId="1" xfId="0" applyNumberFormat="1" applyFont="1" applyFill="1" applyBorder="1" applyAlignment="1">
      <alignment horizontal="center" vertical="center"/>
    </xf>
    <xf numFmtId="164" fontId="11" fillId="3" borderId="44"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49" fontId="1" fillId="0" borderId="0" xfId="0" applyNumberFormat="1" applyFont="1" applyAlignment="1">
      <alignment textRotation="90"/>
    </xf>
    <xf numFmtId="0" fontId="1" fillId="0" borderId="0" xfId="0" applyFont="1" applyAlignment="1">
      <alignment horizontal="center" textRotation="90"/>
    </xf>
    <xf numFmtId="0" fontId="0" fillId="0" borderId="0" xfId="0" applyAlignment="1">
      <alignment horizontal="center"/>
    </xf>
    <xf numFmtId="0" fontId="0" fillId="0" borderId="0" xfId="0" applyFill="1" applyAlignment="1">
      <alignment horizontal="center"/>
    </xf>
    <xf numFmtId="49" fontId="0" fillId="0" borderId="0" xfId="0" applyNumberFormat="1" applyAlignment="1"/>
    <xf numFmtId="49" fontId="0" fillId="0" borderId="0" xfId="0" applyNumberFormat="1" applyFill="1" applyAlignment="1"/>
    <xf numFmtId="164" fontId="8" fillId="8" borderId="3" xfId="0" applyNumberFormat="1" applyFont="1" applyFill="1" applyBorder="1" applyAlignment="1">
      <alignment horizontal="center" vertical="center"/>
    </xf>
    <xf numFmtId="164" fontId="6" fillId="5" borderId="8" xfId="0" applyNumberFormat="1" applyFont="1" applyFill="1" applyBorder="1"/>
    <xf numFmtId="164" fontId="8" fillId="6" borderId="3" xfId="0" applyNumberFormat="1" applyFont="1" applyFill="1" applyBorder="1" applyAlignment="1">
      <alignment horizontal="center" vertical="center"/>
    </xf>
    <xf numFmtId="164" fontId="13" fillId="3" borderId="3" xfId="0" applyNumberFormat="1" applyFont="1" applyFill="1" applyBorder="1" applyAlignment="1">
      <alignment horizontal="center" vertical="center"/>
    </xf>
    <xf numFmtId="164" fontId="13" fillId="3" borderId="42" xfId="0" applyNumberFormat="1" applyFont="1" applyFill="1" applyBorder="1" applyAlignment="1">
      <alignment horizontal="center" vertical="center"/>
    </xf>
    <xf numFmtId="49" fontId="0" fillId="0" borderId="0" xfId="0" applyNumberFormat="1" applyAlignment="1">
      <alignment wrapText="1"/>
    </xf>
    <xf numFmtId="1" fontId="5" fillId="4" borderId="31" xfId="0" applyNumberFormat="1" applyFont="1" applyFill="1" applyBorder="1" applyAlignment="1">
      <alignment horizontal="center" textRotation="90" wrapText="1"/>
    </xf>
    <xf numFmtId="1" fontId="2" fillId="8" borderId="4" xfId="0" applyNumberFormat="1" applyFont="1" applyFill="1" applyBorder="1" applyAlignment="1">
      <alignment horizontal="center" vertical="center"/>
    </xf>
    <xf numFmtId="1" fontId="6" fillId="5" borderId="8" xfId="0" applyNumberFormat="1" applyFont="1" applyFill="1" applyBorder="1"/>
    <xf numFmtId="1" fontId="2" fillId="4" borderId="4" xfId="0" applyNumberFormat="1" applyFont="1" applyFill="1" applyBorder="1" applyAlignment="1">
      <alignment horizontal="center" vertical="center"/>
    </xf>
    <xf numFmtId="1" fontId="13" fillId="4" borderId="4" xfId="0" applyNumberFormat="1" applyFont="1" applyFill="1" applyBorder="1" applyAlignment="1">
      <alignment horizontal="center" vertical="center"/>
    </xf>
    <xf numFmtId="1" fontId="13" fillId="3" borderId="4" xfId="0" applyNumberFormat="1" applyFont="1" applyFill="1" applyBorder="1" applyAlignment="1">
      <alignment horizontal="center" vertical="center"/>
    </xf>
    <xf numFmtId="1" fontId="2" fillId="4" borderId="5" xfId="0" applyNumberFormat="1" applyFont="1" applyFill="1" applyBorder="1" applyAlignment="1">
      <alignment horizontal="center" vertical="center"/>
    </xf>
    <xf numFmtId="1" fontId="2" fillId="4" borderId="4" xfId="0" quotePrefix="1"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1" fontId="14" fillId="4" borderId="2" xfId="0" applyNumberFormat="1" applyFont="1" applyFill="1" applyBorder="1" applyAlignment="1">
      <alignment vertical="center" wrapText="1"/>
    </xf>
    <xf numFmtId="1" fontId="15" fillId="2" borderId="23" xfId="0" applyNumberFormat="1" applyFont="1" applyFill="1" applyBorder="1"/>
    <xf numFmtId="1" fontId="12" fillId="4" borderId="1" xfId="0" quotePrefix="1" applyNumberFormat="1" applyFont="1" applyFill="1" applyBorder="1" applyAlignment="1">
      <alignment horizontal="center" vertical="center"/>
    </xf>
    <xf numFmtId="1" fontId="13" fillId="4" borderId="1" xfId="0" quotePrefix="1" applyNumberFormat="1" applyFont="1" applyFill="1" applyBorder="1" applyAlignment="1">
      <alignment horizontal="center" vertical="center"/>
    </xf>
    <xf numFmtId="1" fontId="13" fillId="4" borderId="26" xfId="0" applyNumberFormat="1" applyFont="1" applyFill="1" applyBorder="1" applyAlignment="1">
      <alignment horizontal="center" vertical="center"/>
    </xf>
    <xf numFmtId="1" fontId="12" fillId="4" borderId="40" xfId="0" quotePrefix="1" applyNumberFormat="1" applyFont="1" applyFill="1" applyBorder="1" applyAlignment="1">
      <alignment horizontal="center" vertical="center"/>
    </xf>
    <xf numFmtId="1" fontId="5" fillId="7" borderId="34" xfId="0" applyNumberFormat="1" applyFont="1" applyFill="1" applyBorder="1" applyAlignment="1">
      <alignment horizontal="center" textRotation="90" wrapText="1"/>
    </xf>
    <xf numFmtId="1" fontId="8" fillId="7" borderId="1" xfId="0" applyNumberFormat="1" applyFont="1" applyFill="1" applyBorder="1" applyAlignment="1">
      <alignment horizontal="center" vertical="center"/>
    </xf>
    <xf numFmtId="1" fontId="8" fillId="7" borderId="4" xfId="0" applyNumberFormat="1" applyFont="1" applyFill="1" applyBorder="1" applyAlignment="1">
      <alignment horizontal="center" vertical="center"/>
    </xf>
    <xf numFmtId="1" fontId="13" fillId="3" borderId="43"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9" fontId="13" fillId="4" borderId="1" xfId="1" quotePrefix="1" applyFont="1" applyFill="1" applyBorder="1" applyAlignment="1">
      <alignment horizontal="center" vertical="center"/>
    </xf>
    <xf numFmtId="49" fontId="1" fillId="0" borderId="0" xfId="0" applyNumberFormat="1" applyFont="1" applyAlignment="1"/>
    <xf numFmtId="0" fontId="1" fillId="0" borderId="0" xfId="0" applyFont="1" applyAlignment="1">
      <alignment horizontal="center"/>
    </xf>
    <xf numFmtId="0" fontId="19" fillId="2" borderId="11" xfId="0" applyFont="1" applyFill="1" applyBorder="1"/>
    <xf numFmtId="9" fontId="12" fillId="4" borderId="4" xfId="0" quotePrefix="1" applyNumberFormat="1" applyFont="1" applyFill="1" applyBorder="1" applyAlignment="1">
      <alignment horizontal="center" vertical="center"/>
    </xf>
    <xf numFmtId="164" fontId="12" fillId="4" borderId="3" xfId="0" quotePrefix="1" applyNumberFormat="1" applyFont="1" applyFill="1" applyBorder="1" applyAlignment="1">
      <alignment horizontal="center" vertical="center"/>
    </xf>
    <xf numFmtId="9" fontId="12" fillId="4" borderId="1" xfId="0" quotePrefix="1" applyNumberFormat="1" applyFont="1" applyFill="1" applyBorder="1" applyAlignment="1">
      <alignment horizontal="center" vertical="center"/>
    </xf>
    <xf numFmtId="9" fontId="13" fillId="4" borderId="1" xfId="0" quotePrefix="1" applyNumberFormat="1" applyFont="1" applyFill="1" applyBorder="1" applyAlignment="1">
      <alignment horizontal="center" vertical="center"/>
    </xf>
    <xf numFmtId="9" fontId="15" fillId="4" borderId="1" xfId="0" quotePrefix="1"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2" fontId="15" fillId="4" borderId="10" xfId="0" applyNumberFormat="1" applyFont="1" applyFill="1" applyBorder="1" applyAlignment="1">
      <alignment horizontal="center" vertical="center"/>
    </xf>
    <xf numFmtId="0" fontId="1" fillId="0" borderId="0" xfId="0" applyFont="1"/>
    <xf numFmtId="0" fontId="11" fillId="2" borderId="7" xfId="0" applyFont="1" applyFill="1" applyBorder="1"/>
    <xf numFmtId="164" fontId="12" fillId="4" borderId="1" xfId="0" quotePrefix="1" applyNumberFormat="1" applyFont="1" applyFill="1" applyBorder="1" applyAlignment="1">
      <alignment horizontal="center" vertical="center"/>
    </xf>
    <xf numFmtId="1" fontId="1" fillId="0" borderId="0" xfId="0" applyNumberFormat="1" applyFont="1" applyAlignment="1"/>
    <xf numFmtId="1" fontId="1" fillId="0" borderId="0" xfId="0" applyNumberFormat="1" applyFont="1" applyAlignment="1">
      <alignment horizontal="center"/>
    </xf>
    <xf numFmtId="1" fontId="1" fillId="0" borderId="0" xfId="0" applyNumberFormat="1" applyFont="1"/>
    <xf numFmtId="1" fontId="20" fillId="4" borderId="1" xfId="0" applyNumberFormat="1" applyFont="1" applyFill="1" applyBorder="1" applyAlignment="1">
      <alignment horizontal="center" vertical="center"/>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0" xfId="0" applyFill="1" applyBorder="1" applyAlignment="1">
      <alignment horizontal="left" vertical="center" wrapText="1"/>
    </xf>
    <xf numFmtId="9" fontId="8" fillId="6" borderId="1" xfId="1" applyFont="1" applyFill="1" applyBorder="1" applyAlignment="1">
      <alignment horizontal="center" vertical="center"/>
    </xf>
    <xf numFmtId="0" fontId="0" fillId="0" borderId="0" xfId="0" applyBorder="1" applyAlignment="1">
      <alignment horizontal="left" vertical="center" wrapText="1"/>
    </xf>
    <xf numFmtId="0" fontId="7" fillId="0" borderId="11" xfId="0" applyFont="1" applyFill="1" applyBorder="1" applyAlignment="1">
      <alignment vertical="center" wrapText="1"/>
    </xf>
    <xf numFmtId="0" fontId="7" fillId="0" borderId="54" xfId="0" applyFont="1" applyFill="1" applyBorder="1" applyAlignment="1">
      <alignment vertical="center" wrapText="1"/>
    </xf>
    <xf numFmtId="2" fontId="1" fillId="4" borderId="37" xfId="0" applyNumberFormat="1" applyFont="1" applyFill="1" applyBorder="1" applyAlignment="1">
      <alignment horizontal="center"/>
    </xf>
    <xf numFmtId="2" fontId="1" fillId="4" borderId="35" xfId="0" applyNumberFormat="1" applyFont="1" applyFill="1" applyBorder="1" applyAlignment="1">
      <alignment horizontal="center"/>
    </xf>
    <xf numFmtId="2" fontId="1" fillId="4" borderId="38" xfId="0" applyNumberFormat="1" applyFont="1" applyFill="1" applyBorder="1" applyAlignment="1">
      <alignment horizontal="center"/>
    </xf>
    <xf numFmtId="0" fontId="1" fillId="7" borderId="37" xfId="0" applyFont="1" applyFill="1" applyBorder="1" applyAlignment="1">
      <alignment horizontal="center"/>
    </xf>
    <xf numFmtId="0" fontId="1" fillId="7" borderId="35" xfId="0" applyFont="1" applyFill="1" applyBorder="1" applyAlignment="1">
      <alignment horizontal="center"/>
    </xf>
    <xf numFmtId="0" fontId="4" fillId="4" borderId="5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8" borderId="51" xfId="0" applyFont="1" applyFill="1" applyBorder="1" applyAlignment="1">
      <alignment horizontal="right" vertical="center" wrapText="1"/>
    </xf>
    <xf numFmtId="0" fontId="17" fillId="8" borderId="52" xfId="0" applyFont="1" applyFill="1" applyBorder="1" applyAlignment="1">
      <alignment horizontal="right" vertical="center" wrapText="1"/>
    </xf>
    <xf numFmtId="0" fontId="16" fillId="3" borderId="47" xfId="0" applyFont="1" applyFill="1" applyBorder="1" applyAlignment="1">
      <alignment horizontal="center" vertical="center" textRotation="90"/>
    </xf>
    <xf numFmtId="0" fontId="16" fillId="3" borderId="48" xfId="0" applyFont="1" applyFill="1" applyBorder="1" applyAlignment="1">
      <alignment horizontal="center" vertical="center" textRotation="90"/>
    </xf>
    <xf numFmtId="0" fontId="16" fillId="3" borderId="49" xfId="0" applyFont="1" applyFill="1" applyBorder="1" applyAlignment="1">
      <alignment horizontal="center" vertical="center" textRotation="90"/>
    </xf>
    <xf numFmtId="0" fontId="16" fillId="3" borderId="24" xfId="0" applyFont="1" applyFill="1" applyBorder="1" applyAlignment="1">
      <alignment horizontal="center" vertical="center" textRotation="90"/>
    </xf>
    <xf numFmtId="0" fontId="16" fillId="3" borderId="34" xfId="0" applyFont="1" applyFill="1" applyBorder="1" applyAlignment="1">
      <alignment horizontal="center" vertical="center" textRotation="90"/>
    </xf>
    <xf numFmtId="0" fontId="16" fillId="3" borderId="32" xfId="0" applyFont="1" applyFill="1" applyBorder="1" applyAlignment="1">
      <alignment horizontal="center" vertical="center" textRotation="90"/>
    </xf>
    <xf numFmtId="0" fontId="16" fillId="3" borderId="50" xfId="0" applyFont="1" applyFill="1" applyBorder="1" applyAlignment="1">
      <alignment horizontal="center" vertical="center" textRotation="90"/>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0" fillId="0" borderId="19"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719500"/>
      <color rgb="FFBE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Q100"/>
  <sheetViews>
    <sheetView tabSelected="1" zoomScaleNormal="100" workbookViewId="0">
      <pane xSplit="4" ySplit="2" topLeftCell="E4" activePane="bottomRight" state="frozen"/>
      <selection pane="topRight" activeCell="C1" sqref="C1"/>
      <selection pane="bottomLeft" activeCell="A4" sqref="A4"/>
      <selection pane="bottomRight" activeCell="AK49" sqref="AK49"/>
    </sheetView>
  </sheetViews>
  <sheetFormatPr defaultRowHeight="15"/>
  <cols>
    <col min="1" max="1" width="3.140625" style="145" customWidth="1"/>
    <col min="2" max="2" width="5.5703125" style="143" customWidth="1"/>
    <col min="3" max="3" width="5.140625" customWidth="1"/>
    <col min="4" max="4" width="42.42578125" customWidth="1"/>
    <col min="5" max="5" width="1.7109375" style="20" customWidth="1"/>
    <col min="6" max="6" width="7.85546875" style="120" customWidth="1"/>
    <col min="7" max="7" width="6.7109375" style="120" customWidth="1"/>
    <col min="8" max="8" width="7.7109375" style="130" customWidth="1"/>
    <col min="9" max="9" width="6.7109375" customWidth="1"/>
    <col min="10" max="10" width="6.7109375" style="120" customWidth="1"/>
    <col min="11" max="11" width="6.7109375" style="130" customWidth="1"/>
    <col min="12" max="12" width="8.7109375" style="8" hidden="1" customWidth="1"/>
    <col min="13" max="13" width="1.7109375" style="20" customWidth="1"/>
    <col min="14" max="14" width="8.42578125" style="120" customWidth="1"/>
    <col min="15" max="15" width="6.7109375" style="120" customWidth="1"/>
    <col min="16" max="16" width="6.85546875" style="130" customWidth="1"/>
    <col min="17" max="18" width="6.7109375" customWidth="1"/>
    <col min="19" max="19" width="6.7109375" style="130" customWidth="1"/>
    <col min="20" max="20" width="1.7109375" style="20" customWidth="1"/>
    <col min="21" max="22" width="6.7109375" style="120" customWidth="1"/>
    <col min="23" max="23" width="7.42578125" style="130" customWidth="1"/>
    <col min="24" max="25" width="6.7109375" customWidth="1"/>
    <col min="26" max="26" width="6.7109375" style="130" customWidth="1"/>
    <col min="27" max="27" width="1.7109375" style="20" customWidth="1"/>
    <col min="28" max="29" width="6.7109375" style="120" customWidth="1"/>
    <col min="30" max="30" width="7.7109375" style="130" customWidth="1"/>
    <col min="31" max="32" width="6.7109375" customWidth="1"/>
    <col min="33" max="33" width="6.7109375" style="130" customWidth="1"/>
    <col min="34" max="34" width="1.7109375" style="20" customWidth="1"/>
    <col min="35" max="35" width="7.7109375" style="28" customWidth="1"/>
    <col min="36" max="36" width="7.7109375" style="140" customWidth="1"/>
    <col min="37" max="37" width="7.7109375" style="8" customWidth="1"/>
    <col min="38" max="38" width="7.7109375" style="120" customWidth="1"/>
    <col min="39" max="42" width="7.7109375" style="8" customWidth="1"/>
    <col min="43" max="43" width="7.7109375" customWidth="1"/>
  </cols>
  <sheetData>
    <row r="1" spans="1:43" ht="26.25" customHeight="1" thickTop="1" thickBot="1">
      <c r="D1" s="205" t="s">
        <v>0</v>
      </c>
      <c r="E1" s="86"/>
      <c r="F1" s="203" t="s">
        <v>1</v>
      </c>
      <c r="G1" s="204"/>
      <c r="H1" s="204"/>
      <c r="I1" s="204"/>
      <c r="J1" s="204"/>
      <c r="K1" s="204"/>
      <c r="L1" s="87"/>
      <c r="M1" s="86"/>
      <c r="N1" s="203" t="s">
        <v>2</v>
      </c>
      <c r="O1" s="204"/>
      <c r="P1" s="204"/>
      <c r="Q1" s="204"/>
      <c r="R1" s="204"/>
      <c r="S1" s="204"/>
      <c r="T1" s="86"/>
      <c r="U1" s="203" t="s">
        <v>3</v>
      </c>
      <c r="V1" s="204"/>
      <c r="W1" s="204"/>
      <c r="X1" s="204"/>
      <c r="Y1" s="204"/>
      <c r="Z1" s="204"/>
      <c r="AA1" s="86"/>
      <c r="AB1" s="203" t="s">
        <v>4</v>
      </c>
      <c r="AC1" s="204"/>
      <c r="AD1" s="204"/>
      <c r="AE1" s="204"/>
      <c r="AF1" s="204"/>
      <c r="AG1" s="204"/>
      <c r="AH1" s="86"/>
      <c r="AI1" s="200" t="s">
        <v>5</v>
      </c>
      <c r="AJ1" s="201"/>
      <c r="AK1" s="201"/>
      <c r="AL1" s="201"/>
      <c r="AM1" s="201"/>
      <c r="AN1" s="201"/>
      <c r="AO1" s="201"/>
      <c r="AP1" s="201"/>
      <c r="AQ1" s="202"/>
    </row>
    <row r="2" spans="1:43" ht="155.25" customHeight="1" thickTop="1" thickBot="1">
      <c r="A2" s="141" t="s">
        <v>6</v>
      </c>
      <c r="B2" s="142" t="s">
        <v>7</v>
      </c>
      <c r="C2" s="111"/>
      <c r="D2" s="206"/>
      <c r="E2" s="21"/>
      <c r="F2" s="112" t="s">
        <v>8</v>
      </c>
      <c r="G2" s="170" t="s">
        <v>9</v>
      </c>
      <c r="H2" s="121" t="s">
        <v>10</v>
      </c>
      <c r="I2" s="90" t="s">
        <v>11</v>
      </c>
      <c r="J2" s="112" t="s">
        <v>12</v>
      </c>
      <c r="K2" s="121" t="s">
        <v>13</v>
      </c>
      <c r="L2" s="85" t="s">
        <v>14</v>
      </c>
      <c r="M2" s="21"/>
      <c r="N2" s="112" t="s">
        <v>8</v>
      </c>
      <c r="O2" s="170" t="s">
        <v>9</v>
      </c>
      <c r="P2" s="121" t="s">
        <v>10</v>
      </c>
      <c r="Q2" s="90" t="s">
        <v>11</v>
      </c>
      <c r="R2" s="91" t="s">
        <v>12</v>
      </c>
      <c r="S2" s="121" t="s">
        <v>13</v>
      </c>
      <c r="T2" s="21"/>
      <c r="U2" s="112" t="s">
        <v>15</v>
      </c>
      <c r="V2" s="170" t="s">
        <v>9</v>
      </c>
      <c r="W2" s="121" t="s">
        <v>10</v>
      </c>
      <c r="X2" s="90" t="s">
        <v>11</v>
      </c>
      <c r="Y2" s="91" t="s">
        <v>12</v>
      </c>
      <c r="Z2" s="121" t="s">
        <v>13</v>
      </c>
      <c r="AA2" s="21"/>
      <c r="AB2" s="112" t="s">
        <v>8</v>
      </c>
      <c r="AC2" s="170" t="s">
        <v>9</v>
      </c>
      <c r="AD2" s="121" t="s">
        <v>10</v>
      </c>
      <c r="AE2" s="90" t="s">
        <v>11</v>
      </c>
      <c r="AF2" s="91" t="s">
        <v>12</v>
      </c>
      <c r="AG2" s="121" t="s">
        <v>13</v>
      </c>
      <c r="AH2" s="21"/>
      <c r="AI2" s="82" t="s">
        <v>16</v>
      </c>
      <c r="AJ2" s="131" t="s">
        <v>17</v>
      </c>
      <c r="AK2" s="85" t="s">
        <v>18</v>
      </c>
      <c r="AL2" s="153" t="s">
        <v>19</v>
      </c>
      <c r="AM2" s="84" t="s">
        <v>20</v>
      </c>
      <c r="AN2" s="84" t="s">
        <v>21</v>
      </c>
      <c r="AO2" s="84" t="s">
        <v>22</v>
      </c>
      <c r="AP2" s="83" t="s">
        <v>23</v>
      </c>
      <c r="AQ2" s="83" t="s">
        <v>24</v>
      </c>
    </row>
    <row r="3" spans="1:43" ht="34.5" hidden="1" customHeight="1" thickBot="1">
      <c r="C3" s="207" t="s">
        <v>25</v>
      </c>
      <c r="D3" s="208"/>
      <c r="E3" s="60"/>
      <c r="F3" s="113"/>
      <c r="G3" s="113"/>
      <c r="H3" s="122"/>
      <c r="I3" s="102"/>
      <c r="J3" s="113"/>
      <c r="K3" s="147"/>
      <c r="L3" s="9"/>
      <c r="M3" s="60"/>
      <c r="N3" s="113"/>
      <c r="O3" s="113"/>
      <c r="P3" s="122"/>
      <c r="Q3" s="102"/>
      <c r="R3" s="102"/>
      <c r="S3" s="147"/>
      <c r="T3" s="60"/>
      <c r="U3" s="113"/>
      <c r="V3" s="113"/>
      <c r="W3" s="122"/>
      <c r="X3" s="102"/>
      <c r="Y3" s="102"/>
      <c r="Z3" s="147"/>
      <c r="AA3" s="60"/>
      <c r="AB3" s="113"/>
      <c r="AC3" s="113"/>
      <c r="AD3" s="122"/>
      <c r="AE3" s="102"/>
      <c r="AF3" s="102"/>
      <c r="AG3" s="147"/>
      <c r="AH3" s="60"/>
      <c r="AI3" s="103"/>
      <c r="AJ3" s="132"/>
      <c r="AK3" s="104"/>
      <c r="AL3" s="154"/>
      <c r="AM3" s="105"/>
      <c r="AN3" s="105"/>
      <c r="AO3" s="105"/>
      <c r="AP3" s="102"/>
      <c r="AQ3" s="106"/>
    </row>
    <row r="4" spans="1:43" ht="30" customHeight="1" thickTop="1" thickBot="1">
      <c r="C4" s="212" t="s">
        <v>26</v>
      </c>
      <c r="D4" s="12" t="s">
        <v>27</v>
      </c>
      <c r="E4" s="60"/>
      <c r="F4" s="114"/>
      <c r="G4" s="114"/>
      <c r="H4" s="123"/>
      <c r="I4" s="3"/>
      <c r="J4" s="3"/>
      <c r="K4" s="3"/>
      <c r="L4" s="6"/>
      <c r="M4" s="60"/>
      <c r="N4" s="114"/>
      <c r="O4" s="114"/>
      <c r="P4" s="123"/>
      <c r="Q4" s="3"/>
      <c r="R4" s="80"/>
      <c r="S4" s="148"/>
      <c r="T4" s="60"/>
      <c r="U4" s="114"/>
      <c r="V4" s="114"/>
      <c r="W4" s="123"/>
      <c r="X4" s="3"/>
      <c r="Y4" s="80"/>
      <c r="Z4" s="148"/>
      <c r="AA4" s="60"/>
      <c r="AB4" s="114"/>
      <c r="AC4" s="114"/>
      <c r="AD4" s="123"/>
      <c r="AE4" s="3"/>
      <c r="AF4" s="80"/>
      <c r="AG4" s="148"/>
      <c r="AH4" s="60"/>
      <c r="AI4" s="64"/>
      <c r="AJ4" s="133"/>
      <c r="AK4" s="6"/>
      <c r="AL4" s="155"/>
      <c r="AM4" s="6"/>
      <c r="AN4" s="6"/>
      <c r="AO4" s="6"/>
      <c r="AP4" s="6"/>
      <c r="AQ4" s="6"/>
    </row>
    <row r="5" spans="1:43" ht="34.5" customHeight="1" thickTop="1">
      <c r="A5" s="145">
        <v>44</v>
      </c>
      <c r="B5" s="143">
        <v>4</v>
      </c>
      <c r="C5" s="213"/>
      <c r="D5" s="110" t="s">
        <v>28</v>
      </c>
      <c r="E5" s="60"/>
      <c r="F5" s="115">
        <v>121</v>
      </c>
      <c r="G5" s="171">
        <v>20</v>
      </c>
      <c r="H5" s="124">
        <v>41.67</v>
      </c>
      <c r="I5" s="13">
        <v>0.99</v>
      </c>
      <c r="J5" s="196">
        <v>0.76</v>
      </c>
      <c r="K5" s="149">
        <f>SUM(H6/B6)</f>
        <v>4.5335000000000001</v>
      </c>
      <c r="L5" s="9"/>
      <c r="M5" s="60"/>
      <c r="N5" s="115">
        <v>120</v>
      </c>
      <c r="O5" s="171">
        <v>20</v>
      </c>
      <c r="P5" s="124">
        <v>45.223999999999997</v>
      </c>
      <c r="Q5" s="13">
        <v>0.99</v>
      </c>
      <c r="R5" s="14">
        <v>0.99</v>
      </c>
      <c r="S5" s="149">
        <f t="shared" ref="S5:S7" si="0">SUM(P5/B5)</f>
        <v>11.305999999999999</v>
      </c>
      <c r="T5" s="60"/>
      <c r="U5" s="115">
        <v>119</v>
      </c>
      <c r="V5" s="171">
        <v>20</v>
      </c>
      <c r="W5" s="124">
        <v>45.225000000000001</v>
      </c>
      <c r="X5" s="13">
        <v>0.99</v>
      </c>
      <c r="Y5" s="14">
        <v>0.88</v>
      </c>
      <c r="Z5" s="149">
        <f>SUM(W5/B5)</f>
        <v>11.30625</v>
      </c>
      <c r="AA5" s="60"/>
      <c r="AB5" s="115">
        <v>121</v>
      </c>
      <c r="AC5" s="171">
        <v>20</v>
      </c>
      <c r="AD5" s="124">
        <v>46.402999999999999</v>
      </c>
      <c r="AE5" s="13">
        <v>0.98</v>
      </c>
      <c r="AF5" s="14">
        <v>0.94</v>
      </c>
      <c r="AG5" s="149">
        <f>SUM(AD5/B5)</f>
        <v>11.60075</v>
      </c>
      <c r="AH5" s="60"/>
      <c r="AI5" s="65">
        <v>217</v>
      </c>
      <c r="AJ5" s="134">
        <v>178.52199999999999</v>
      </c>
      <c r="AK5" s="58">
        <v>0.74</v>
      </c>
      <c r="AL5" s="156">
        <v>86</v>
      </c>
      <c r="AM5" s="31"/>
      <c r="AN5" s="31"/>
      <c r="AO5" s="31"/>
      <c r="AP5" s="72"/>
      <c r="AQ5" s="76"/>
    </row>
    <row r="6" spans="1:43" ht="24.95" customHeight="1">
      <c r="A6" s="145" t="s">
        <v>29</v>
      </c>
      <c r="B6" s="143">
        <v>2</v>
      </c>
      <c r="C6" s="213"/>
      <c r="D6" s="110" t="s">
        <v>30</v>
      </c>
      <c r="E6" s="60"/>
      <c r="F6" s="115">
        <v>30</v>
      </c>
      <c r="G6" s="172">
        <v>12</v>
      </c>
      <c r="H6" s="124">
        <v>9.0670000000000002</v>
      </c>
      <c r="I6" s="13">
        <v>0.9</v>
      </c>
      <c r="J6" s="196">
        <v>1</v>
      </c>
      <c r="K6" s="149">
        <f>SUM(H7/B7)</f>
        <v>3.9140000000000001</v>
      </c>
      <c r="L6" s="9"/>
      <c r="M6" s="60"/>
      <c r="N6" s="115">
        <v>19</v>
      </c>
      <c r="O6" s="172">
        <v>16</v>
      </c>
      <c r="P6" s="124">
        <v>6.5110000000000001</v>
      </c>
      <c r="Q6" s="13">
        <v>0.95</v>
      </c>
      <c r="R6" s="14">
        <v>0.95</v>
      </c>
      <c r="S6" s="149">
        <f t="shared" si="0"/>
        <v>3.2555000000000001</v>
      </c>
      <c r="T6" s="60"/>
      <c r="U6" s="115">
        <v>30</v>
      </c>
      <c r="V6" s="172">
        <v>13</v>
      </c>
      <c r="W6" s="124">
        <v>8.7550000000000008</v>
      </c>
      <c r="X6" s="13">
        <v>0.97</v>
      </c>
      <c r="Y6" s="14">
        <v>0.96</v>
      </c>
      <c r="Z6" s="149">
        <f t="shared" ref="Z6:Z7" si="1">SUM(W6/B6)</f>
        <v>4.3775000000000004</v>
      </c>
      <c r="AA6" s="60"/>
      <c r="AB6" s="115">
        <v>28</v>
      </c>
      <c r="AC6" s="172">
        <v>14</v>
      </c>
      <c r="AD6" s="124">
        <v>8.3339999999999996</v>
      </c>
      <c r="AE6" s="13">
        <v>1</v>
      </c>
      <c r="AF6" s="14">
        <v>1</v>
      </c>
      <c r="AG6" s="149">
        <f t="shared" ref="AG6:AG7" si="2">SUM(AD6/B6)</f>
        <v>4.1669999999999998</v>
      </c>
      <c r="AH6" s="60"/>
      <c r="AI6" s="65">
        <v>44</v>
      </c>
      <c r="AJ6" s="134">
        <v>32.667000000000002</v>
      </c>
      <c r="AK6" s="58">
        <v>0.77</v>
      </c>
      <c r="AL6" s="156">
        <v>16</v>
      </c>
      <c r="AM6" s="31"/>
      <c r="AN6" s="31"/>
      <c r="AO6" s="31"/>
      <c r="AP6" s="73"/>
      <c r="AQ6" s="76"/>
    </row>
    <row r="7" spans="1:43" ht="24.95" customHeight="1">
      <c r="A7" s="145">
        <v>51</v>
      </c>
      <c r="B7" s="143">
        <v>2</v>
      </c>
      <c r="C7" s="213"/>
      <c r="D7" s="110" t="s">
        <v>31</v>
      </c>
      <c r="E7" s="60"/>
      <c r="F7" s="115">
        <v>37</v>
      </c>
      <c r="G7" s="172">
        <v>3</v>
      </c>
      <c r="H7" s="124">
        <v>7.8280000000000003</v>
      </c>
      <c r="I7" s="13">
        <v>0.92</v>
      </c>
      <c r="J7" s="196">
        <v>0.89</v>
      </c>
      <c r="K7" s="149">
        <f t="shared" ref="K7" si="3">SUM(H7/B7)</f>
        <v>3.9140000000000001</v>
      </c>
      <c r="L7" s="9"/>
      <c r="M7" s="60"/>
      <c r="N7" s="115">
        <v>38</v>
      </c>
      <c r="O7" s="172">
        <v>3</v>
      </c>
      <c r="P7" s="124">
        <v>7.9189999999999996</v>
      </c>
      <c r="Q7" s="13">
        <v>0.97</v>
      </c>
      <c r="R7" s="14">
        <v>0.76</v>
      </c>
      <c r="S7" s="149">
        <f t="shared" si="0"/>
        <v>3.9594999999999998</v>
      </c>
      <c r="T7" s="60"/>
      <c r="U7" s="115">
        <v>40</v>
      </c>
      <c r="V7" s="172">
        <v>3</v>
      </c>
      <c r="W7" s="124">
        <v>8.9849999999999994</v>
      </c>
      <c r="X7" s="13">
        <v>1</v>
      </c>
      <c r="Y7" s="14">
        <v>0.89</v>
      </c>
      <c r="Z7" s="149">
        <f t="shared" si="1"/>
        <v>4.4924999999999997</v>
      </c>
      <c r="AA7" s="60"/>
      <c r="AB7" s="115">
        <v>39</v>
      </c>
      <c r="AC7" s="172">
        <v>3</v>
      </c>
      <c r="AD7" s="124">
        <v>8.1820000000000004</v>
      </c>
      <c r="AE7" s="13">
        <v>0.97</v>
      </c>
      <c r="AF7" s="14">
        <v>0.76</v>
      </c>
      <c r="AG7" s="149">
        <f t="shared" si="2"/>
        <v>4.0910000000000002</v>
      </c>
      <c r="AH7" s="60"/>
      <c r="AI7" s="65">
        <v>60</v>
      </c>
      <c r="AJ7" s="134">
        <v>32.914000000000001</v>
      </c>
      <c r="AK7" s="58">
        <v>0.52</v>
      </c>
      <c r="AL7" s="156">
        <v>6</v>
      </c>
      <c r="AM7" s="31"/>
      <c r="AN7" s="31"/>
      <c r="AO7" s="31"/>
      <c r="AP7" s="73"/>
      <c r="AQ7" s="76"/>
    </row>
    <row r="8" spans="1:43" s="191" customFormat="1" ht="24.95" customHeight="1">
      <c r="A8" s="189"/>
      <c r="B8" s="190"/>
      <c r="C8" s="213"/>
      <c r="D8" s="164" t="s">
        <v>32</v>
      </c>
      <c r="E8" s="165"/>
      <c r="F8" s="116">
        <f>SUM(F5:F7)</f>
        <v>188</v>
      </c>
      <c r="G8" s="116"/>
      <c r="H8" s="125">
        <f>SUM(H5:H7)</f>
        <v>58.565000000000005</v>
      </c>
      <c r="I8" s="116" t="s">
        <v>33</v>
      </c>
      <c r="J8" s="166"/>
      <c r="K8" s="116"/>
      <c r="L8" s="167"/>
      <c r="M8" s="165"/>
      <c r="N8" s="116">
        <f>SUM(N5+N6+N7)</f>
        <v>177</v>
      </c>
      <c r="O8" s="116"/>
      <c r="P8" s="125">
        <f>SUM(P5:P7)</f>
        <v>59.653999999999996</v>
      </c>
      <c r="Q8" s="116"/>
      <c r="R8" s="166"/>
      <c r="S8" s="116"/>
      <c r="T8" s="165"/>
      <c r="U8" s="116">
        <f>SUM(U5+U6+U7)</f>
        <v>189</v>
      </c>
      <c r="V8" s="116"/>
      <c r="W8" s="125">
        <f>SUM(W5:W7)</f>
        <v>62.965000000000003</v>
      </c>
      <c r="X8" s="116"/>
      <c r="Y8" s="166"/>
      <c r="Z8" s="116"/>
      <c r="AA8" s="165"/>
      <c r="AB8" s="192">
        <f>SUM(AB5+AB6+AB7)</f>
        <v>188</v>
      </c>
      <c r="AC8" s="116"/>
      <c r="AD8" s="125">
        <f>SUM(AD5:AD7)</f>
        <v>62.918999999999997</v>
      </c>
      <c r="AE8" s="116"/>
      <c r="AF8" s="166"/>
      <c r="AG8" s="116"/>
      <c r="AH8" s="165"/>
      <c r="AI8" s="168">
        <f>SUM(AI5:AI7)</f>
        <v>321</v>
      </c>
      <c r="AJ8" s="135">
        <f>SUM(AJ5:AJ7)</f>
        <v>244.10300000000001</v>
      </c>
      <c r="AK8" s="175">
        <v>0.7</v>
      </c>
      <c r="AL8" s="157">
        <f>SUM(AL5:AL7)</f>
        <v>108</v>
      </c>
      <c r="AM8" s="157"/>
      <c r="AN8" s="157"/>
      <c r="AO8" s="157"/>
      <c r="AP8" s="116"/>
      <c r="AQ8" s="169"/>
    </row>
    <row r="9" spans="1:43" s="11" customFormat="1" ht="24.95" customHeight="1">
      <c r="A9" s="146"/>
      <c r="B9" s="144"/>
      <c r="C9" s="213"/>
      <c r="D9" s="109"/>
      <c r="E9" s="61"/>
      <c r="F9" s="16"/>
      <c r="G9" s="158"/>
      <c r="H9" s="126"/>
      <c r="I9" s="23"/>
      <c r="J9" s="16"/>
      <c r="K9" s="150"/>
      <c r="L9" s="29"/>
      <c r="M9" s="61"/>
      <c r="N9" s="16"/>
      <c r="O9" s="158"/>
      <c r="P9" s="126"/>
      <c r="Q9" s="23"/>
      <c r="R9" s="23"/>
      <c r="S9" s="150"/>
      <c r="T9" s="61"/>
      <c r="U9" s="16"/>
      <c r="V9" s="158"/>
      <c r="W9" s="126"/>
      <c r="X9" s="23"/>
      <c r="Y9" s="23"/>
      <c r="Z9" s="150"/>
      <c r="AA9" s="61"/>
      <c r="AB9" s="16"/>
      <c r="AC9" s="158"/>
      <c r="AD9" s="126"/>
      <c r="AE9" s="23"/>
      <c r="AF9" s="23"/>
      <c r="AG9" s="150"/>
      <c r="AH9" s="61"/>
      <c r="AI9" s="66"/>
      <c r="AJ9" s="126"/>
      <c r="AK9" s="23"/>
      <c r="AL9" s="158"/>
      <c r="AM9" s="22"/>
      <c r="AN9" s="22"/>
      <c r="AO9" s="22"/>
      <c r="AP9" s="22"/>
      <c r="AQ9" s="92"/>
    </row>
    <row r="10" spans="1:43" ht="40.5" customHeight="1" thickBot="1">
      <c r="C10" s="213"/>
      <c r="D10" s="2" t="s">
        <v>34</v>
      </c>
      <c r="E10" s="60"/>
      <c r="F10" s="117"/>
      <c r="G10" s="117"/>
      <c r="H10" s="127"/>
      <c r="I10" s="17"/>
      <c r="J10" s="117"/>
      <c r="K10" s="127"/>
      <c r="L10" s="18"/>
      <c r="M10" s="60"/>
      <c r="N10" s="117"/>
      <c r="O10" s="117"/>
      <c r="P10" s="127"/>
      <c r="Q10" s="17"/>
      <c r="R10" s="17"/>
      <c r="S10" s="127"/>
      <c r="T10" s="60"/>
      <c r="U10" s="117"/>
      <c r="V10" s="117"/>
      <c r="W10" s="127"/>
      <c r="X10" s="17"/>
      <c r="Y10" s="17"/>
      <c r="Z10" s="127"/>
      <c r="AA10" s="60"/>
      <c r="AB10" s="117"/>
      <c r="AC10" s="117"/>
      <c r="AD10" s="127"/>
      <c r="AE10" s="17"/>
      <c r="AF10" s="17"/>
      <c r="AG10" s="127"/>
      <c r="AH10" s="60"/>
      <c r="AI10" s="67"/>
      <c r="AJ10" s="136"/>
      <c r="AK10" s="68"/>
      <c r="AL10" s="68"/>
      <c r="AM10" s="69"/>
      <c r="AN10" s="69"/>
      <c r="AO10" s="69"/>
      <c r="AP10" s="70"/>
      <c r="AQ10" s="93"/>
    </row>
    <row r="11" spans="1:43" ht="24.95" customHeight="1">
      <c r="A11" s="145" t="s">
        <v>35</v>
      </c>
      <c r="B11" s="143">
        <v>1</v>
      </c>
      <c r="C11" s="213"/>
      <c r="D11" s="4" t="s">
        <v>36</v>
      </c>
      <c r="E11" s="19"/>
      <c r="F11" s="115" t="s">
        <v>33</v>
      </c>
      <c r="G11" s="171"/>
      <c r="H11" s="124"/>
      <c r="I11" s="13"/>
      <c r="J11" s="115"/>
      <c r="K11" s="124"/>
      <c r="L11" s="77"/>
      <c r="M11" s="19"/>
      <c r="N11" s="115"/>
      <c r="O11" s="171"/>
      <c r="P11" s="124"/>
      <c r="Q11" s="13"/>
      <c r="R11" s="14"/>
      <c r="S11" s="124">
        <f>SUM(P11/B11)</f>
        <v>0</v>
      </c>
      <c r="T11" s="19"/>
      <c r="U11" s="115"/>
      <c r="V11" s="171"/>
      <c r="W11" s="124"/>
      <c r="X11" s="13"/>
      <c r="Y11" s="14"/>
      <c r="Z11" s="124">
        <f>SUM(W11/B11)</f>
        <v>0</v>
      </c>
      <c r="AA11" s="19"/>
      <c r="AB11" s="115"/>
      <c r="AC11" s="171"/>
      <c r="AD11" s="124"/>
      <c r="AE11" s="13"/>
      <c r="AF11" s="14"/>
      <c r="AG11" s="124">
        <f>SUM(AD11/B11)</f>
        <v>0</v>
      </c>
      <c r="AH11" s="19"/>
      <c r="AI11" s="62"/>
      <c r="AJ11" s="137"/>
      <c r="AK11" s="63"/>
      <c r="AL11" s="159"/>
      <c r="AM11" s="63"/>
      <c r="AN11" s="63"/>
      <c r="AO11" s="63"/>
      <c r="AP11" s="74"/>
      <c r="AQ11" s="75"/>
    </row>
    <row r="12" spans="1:43" ht="30.75" customHeight="1">
      <c r="A12" s="152" t="s">
        <v>37</v>
      </c>
      <c r="B12" s="143">
        <v>2</v>
      </c>
      <c r="C12" s="213"/>
      <c r="D12" s="4" t="s">
        <v>38</v>
      </c>
      <c r="E12" s="19"/>
      <c r="F12" s="115">
        <v>37</v>
      </c>
      <c r="G12" s="174" t="s">
        <v>39</v>
      </c>
      <c r="H12" s="124">
        <v>14.092000000000001</v>
      </c>
      <c r="I12" s="13">
        <v>0.92</v>
      </c>
      <c r="J12" s="196">
        <v>0.79</v>
      </c>
      <c r="K12" s="124">
        <f t="shared" ref="K12:K19" si="4">SUM(H12/B12)</f>
        <v>7.0460000000000003</v>
      </c>
      <c r="L12" s="77"/>
      <c r="M12" s="19"/>
      <c r="N12" s="115">
        <v>41</v>
      </c>
      <c r="O12" s="174" t="s">
        <v>40</v>
      </c>
      <c r="P12" s="124">
        <v>18.466999999999999</v>
      </c>
      <c r="Q12" s="13">
        <v>0.93</v>
      </c>
      <c r="R12" s="14">
        <v>1</v>
      </c>
      <c r="S12" s="124">
        <f t="shared" ref="S12:S19" si="5">SUM(P12/B12)</f>
        <v>9.2334999999999994</v>
      </c>
      <c r="T12" s="19"/>
      <c r="U12" s="115">
        <v>40</v>
      </c>
      <c r="V12" s="174" t="s">
        <v>40</v>
      </c>
      <c r="W12" s="124">
        <v>16.978000000000002</v>
      </c>
      <c r="X12" s="13">
        <v>0.92</v>
      </c>
      <c r="Y12" s="14">
        <v>0.86</v>
      </c>
      <c r="Z12" s="124">
        <f t="shared" ref="Z12:Z19" si="6">SUM(W12/B12)</f>
        <v>8.4890000000000008</v>
      </c>
      <c r="AA12" s="19"/>
      <c r="AB12" s="115">
        <v>37</v>
      </c>
      <c r="AC12" s="174" t="s">
        <v>41</v>
      </c>
      <c r="AD12" s="124">
        <v>15.002000000000001</v>
      </c>
      <c r="AE12" s="13">
        <v>0.92</v>
      </c>
      <c r="AF12" s="14">
        <v>0.75</v>
      </c>
      <c r="AG12" s="124">
        <f t="shared" ref="AG12:AG19" si="7">SUM(AD12/B12)</f>
        <v>7.5010000000000003</v>
      </c>
      <c r="AH12" s="19"/>
      <c r="AI12" s="62">
        <v>69</v>
      </c>
      <c r="AJ12" s="137">
        <v>64.539000000000001</v>
      </c>
      <c r="AK12" s="63">
        <v>0.75</v>
      </c>
      <c r="AL12" s="159">
        <v>17</v>
      </c>
      <c r="AM12" s="63"/>
      <c r="AN12" s="63"/>
      <c r="AO12" s="63"/>
      <c r="AP12" s="74"/>
      <c r="AQ12" s="75"/>
    </row>
    <row r="13" spans="1:43" ht="24.95" customHeight="1">
      <c r="A13" s="145" t="s">
        <v>42</v>
      </c>
      <c r="B13" s="143">
        <v>4</v>
      </c>
      <c r="C13" s="213"/>
      <c r="D13" s="4" t="s">
        <v>43</v>
      </c>
      <c r="E13" s="19"/>
      <c r="F13" s="115">
        <v>60</v>
      </c>
      <c r="G13" s="171">
        <v>14</v>
      </c>
      <c r="H13" s="124">
        <v>24.710999999999999</v>
      </c>
      <c r="I13" s="13">
        <v>0.93</v>
      </c>
      <c r="J13" s="196">
        <v>0.85</v>
      </c>
      <c r="K13" s="124">
        <f t="shared" si="4"/>
        <v>6.1777499999999996</v>
      </c>
      <c r="L13" s="78"/>
      <c r="M13" s="19"/>
      <c r="N13" s="115">
        <v>67</v>
      </c>
      <c r="O13" s="171">
        <v>17</v>
      </c>
      <c r="P13" s="124">
        <v>28.023</v>
      </c>
      <c r="Q13" s="13">
        <v>0.85</v>
      </c>
      <c r="R13" s="14">
        <v>0.86</v>
      </c>
      <c r="S13" s="124">
        <f t="shared" si="5"/>
        <v>7.0057499999999999</v>
      </c>
      <c r="T13" s="19"/>
      <c r="U13" s="115">
        <v>71</v>
      </c>
      <c r="V13" s="171">
        <v>17</v>
      </c>
      <c r="W13" s="124">
        <v>29.001000000000001</v>
      </c>
      <c r="X13" s="13">
        <v>0.92</v>
      </c>
      <c r="Y13" s="14">
        <v>0.78</v>
      </c>
      <c r="Z13" s="124">
        <f t="shared" si="6"/>
        <v>7.2502500000000003</v>
      </c>
      <c r="AA13" s="19"/>
      <c r="AB13" s="115">
        <v>62</v>
      </c>
      <c r="AC13" s="171">
        <v>16</v>
      </c>
      <c r="AD13" s="124">
        <v>24.754000000000001</v>
      </c>
      <c r="AE13" s="13">
        <v>0.98</v>
      </c>
      <c r="AF13" s="14">
        <v>0.71</v>
      </c>
      <c r="AG13" s="124">
        <f t="shared" si="7"/>
        <v>6.1885000000000003</v>
      </c>
      <c r="AH13" s="19"/>
      <c r="AI13" s="10">
        <v>127</v>
      </c>
      <c r="AJ13" s="134">
        <v>106.489</v>
      </c>
      <c r="AK13" s="58">
        <v>0.59</v>
      </c>
      <c r="AL13" s="156">
        <v>30</v>
      </c>
      <c r="AM13" s="58"/>
      <c r="AN13" s="58"/>
      <c r="AO13" s="58"/>
      <c r="AP13" s="72"/>
      <c r="AQ13" s="76"/>
    </row>
    <row r="14" spans="1:43" ht="24.95" customHeight="1">
      <c r="A14" s="145" t="s">
        <v>44</v>
      </c>
      <c r="B14" s="143">
        <v>1</v>
      </c>
      <c r="C14" s="213"/>
      <c r="D14" s="4" t="s">
        <v>45</v>
      </c>
      <c r="E14" s="19"/>
      <c r="F14" s="115">
        <v>15</v>
      </c>
      <c r="G14" s="171">
        <v>3</v>
      </c>
      <c r="H14" s="124">
        <v>7.0010000000000003</v>
      </c>
      <c r="I14" s="13">
        <v>1</v>
      </c>
      <c r="J14" s="196">
        <v>1</v>
      </c>
      <c r="K14" s="124">
        <f t="shared" si="4"/>
        <v>7.0010000000000003</v>
      </c>
      <c r="L14" s="78"/>
      <c r="M14" s="19"/>
      <c r="N14" s="115">
        <v>22</v>
      </c>
      <c r="O14" s="171">
        <v>5</v>
      </c>
      <c r="P14" s="124">
        <v>8.8670000000000009</v>
      </c>
      <c r="Q14" s="13">
        <v>1</v>
      </c>
      <c r="R14" s="14">
        <v>0.9</v>
      </c>
      <c r="S14" s="124">
        <f t="shared" si="5"/>
        <v>8.8670000000000009</v>
      </c>
      <c r="T14" s="19"/>
      <c r="U14" s="115">
        <v>23</v>
      </c>
      <c r="V14" s="171">
        <v>5</v>
      </c>
      <c r="W14" s="124">
        <v>9.3330000000000002</v>
      </c>
      <c r="X14" s="13">
        <v>0.91</v>
      </c>
      <c r="Y14" s="14">
        <v>0.86</v>
      </c>
      <c r="Z14" s="124">
        <f t="shared" si="6"/>
        <v>9.3330000000000002</v>
      </c>
      <c r="AA14" s="19"/>
      <c r="AB14" s="115">
        <v>20</v>
      </c>
      <c r="AC14" s="171">
        <v>4</v>
      </c>
      <c r="AD14" s="124">
        <v>7.9329999999999998</v>
      </c>
      <c r="AE14" s="13">
        <v>1</v>
      </c>
      <c r="AF14" s="14">
        <v>0.87</v>
      </c>
      <c r="AG14" s="124">
        <f t="shared" si="7"/>
        <v>7.9329999999999998</v>
      </c>
      <c r="AH14" s="19"/>
      <c r="AI14" s="10">
        <v>37</v>
      </c>
      <c r="AJ14" s="134">
        <v>33.134</v>
      </c>
      <c r="AK14" s="58">
        <v>0.73</v>
      </c>
      <c r="AL14" s="160">
        <v>12</v>
      </c>
      <c r="AM14" s="59"/>
      <c r="AN14" s="59"/>
      <c r="AO14" s="59"/>
      <c r="AP14" s="72"/>
      <c r="AQ14" s="76"/>
    </row>
    <row r="15" spans="1:43" ht="24.95" customHeight="1">
      <c r="A15" s="145" t="s">
        <v>46</v>
      </c>
      <c r="B15" s="143">
        <v>3</v>
      </c>
      <c r="C15" s="213"/>
      <c r="D15" s="4" t="s">
        <v>47</v>
      </c>
      <c r="E15" s="19"/>
      <c r="F15" s="115">
        <v>39</v>
      </c>
      <c r="G15" s="171">
        <v>12</v>
      </c>
      <c r="H15" s="124">
        <v>19.600000000000001</v>
      </c>
      <c r="I15" s="13">
        <v>0.92</v>
      </c>
      <c r="J15" s="196">
        <v>0.89</v>
      </c>
      <c r="K15" s="124">
        <f t="shared" si="4"/>
        <v>6.5333333333333341</v>
      </c>
      <c r="L15" s="78"/>
      <c r="M15" s="19"/>
      <c r="N15" s="115">
        <v>52</v>
      </c>
      <c r="O15" s="171">
        <v>17</v>
      </c>
      <c r="P15" s="124">
        <v>24</v>
      </c>
      <c r="Q15" s="13">
        <v>0.92</v>
      </c>
      <c r="R15" s="14">
        <v>0.85</v>
      </c>
      <c r="S15" s="124">
        <f t="shared" si="5"/>
        <v>8</v>
      </c>
      <c r="T15" s="19"/>
      <c r="U15" s="115">
        <v>39</v>
      </c>
      <c r="V15" s="171">
        <v>12</v>
      </c>
      <c r="W15" s="124">
        <v>16.885999999999999</v>
      </c>
      <c r="X15" s="13">
        <v>0.95</v>
      </c>
      <c r="Y15" s="14">
        <v>0.91</v>
      </c>
      <c r="Z15" s="124">
        <f t="shared" si="6"/>
        <v>5.6286666666666667</v>
      </c>
      <c r="AA15" s="19"/>
      <c r="AB15" s="115">
        <v>45</v>
      </c>
      <c r="AC15" s="171">
        <v>16</v>
      </c>
      <c r="AD15" s="124">
        <v>19.510999999999999</v>
      </c>
      <c r="AE15" s="13">
        <v>0.91</v>
      </c>
      <c r="AF15" s="14">
        <v>0.88</v>
      </c>
      <c r="AG15" s="124">
        <f t="shared" si="7"/>
        <v>6.5036666666666667</v>
      </c>
      <c r="AH15" s="19"/>
      <c r="AI15" s="10">
        <v>92</v>
      </c>
      <c r="AJ15" s="134">
        <v>79.997</v>
      </c>
      <c r="AK15" s="58">
        <v>0.61</v>
      </c>
      <c r="AL15" s="156">
        <v>25</v>
      </c>
      <c r="AM15" s="58"/>
      <c r="AN15" s="58"/>
      <c r="AO15" s="58"/>
      <c r="AP15" s="72"/>
      <c r="AQ15" s="76"/>
    </row>
    <row r="16" spans="1:43" ht="24.95" customHeight="1">
      <c r="A16" s="145" t="s">
        <v>48</v>
      </c>
      <c r="B16" s="143">
        <v>1</v>
      </c>
      <c r="C16" s="213"/>
      <c r="D16" s="4" t="s">
        <v>49</v>
      </c>
      <c r="E16" s="19"/>
      <c r="F16" s="115">
        <v>22</v>
      </c>
      <c r="G16" s="171">
        <v>4</v>
      </c>
      <c r="H16" s="124">
        <v>9.0679999999999996</v>
      </c>
      <c r="I16" s="13">
        <v>1</v>
      </c>
      <c r="J16" s="196">
        <v>0.86</v>
      </c>
      <c r="K16" s="124">
        <f t="shared" si="4"/>
        <v>9.0679999999999996</v>
      </c>
      <c r="L16" s="78"/>
      <c r="M16" s="19"/>
      <c r="N16" s="115">
        <v>24</v>
      </c>
      <c r="O16" s="171">
        <v>4</v>
      </c>
      <c r="P16" s="124">
        <v>9.6869999999999994</v>
      </c>
      <c r="Q16" s="13">
        <v>0.96</v>
      </c>
      <c r="R16" s="14">
        <v>0.75</v>
      </c>
      <c r="S16" s="124">
        <f t="shared" si="5"/>
        <v>9.6869999999999994</v>
      </c>
      <c r="T16" s="19"/>
      <c r="U16" s="115">
        <v>23</v>
      </c>
      <c r="V16" s="171">
        <v>3</v>
      </c>
      <c r="W16" s="124">
        <v>8.9550000000000001</v>
      </c>
      <c r="X16" s="13">
        <v>1</v>
      </c>
      <c r="Y16" s="14">
        <v>0.9</v>
      </c>
      <c r="Z16" s="124">
        <f t="shared" si="6"/>
        <v>8.9550000000000001</v>
      </c>
      <c r="AA16" s="19"/>
      <c r="AB16" s="115">
        <v>24</v>
      </c>
      <c r="AC16" s="171">
        <v>4</v>
      </c>
      <c r="AD16" s="124">
        <v>9.3580000000000005</v>
      </c>
      <c r="AE16" s="13">
        <v>1</v>
      </c>
      <c r="AF16" s="14">
        <v>0.9</v>
      </c>
      <c r="AG16" s="124">
        <f t="shared" si="7"/>
        <v>9.3580000000000005</v>
      </c>
      <c r="AH16" s="19"/>
      <c r="AI16" s="10">
        <v>36</v>
      </c>
      <c r="AJ16" s="134">
        <v>37.067999999999998</v>
      </c>
      <c r="AK16" s="58">
        <v>0.67</v>
      </c>
      <c r="AL16" s="156">
        <v>6</v>
      </c>
      <c r="AM16" s="58"/>
      <c r="AN16" s="58"/>
      <c r="AO16" s="58"/>
      <c r="AP16" s="72"/>
      <c r="AQ16" s="76"/>
    </row>
    <row r="17" spans="1:43" ht="24.95" customHeight="1">
      <c r="A17" s="145" t="s">
        <v>50</v>
      </c>
      <c r="B17" s="143">
        <v>2</v>
      </c>
      <c r="C17" s="213"/>
      <c r="D17" s="4" t="s">
        <v>51</v>
      </c>
      <c r="E17" s="19"/>
      <c r="F17" s="115" t="s">
        <v>33</v>
      </c>
      <c r="G17" s="171"/>
      <c r="H17" s="124"/>
      <c r="I17" s="13"/>
      <c r="J17" s="115"/>
      <c r="K17" s="124" t="s">
        <v>33</v>
      </c>
      <c r="L17" s="78"/>
      <c r="M17" s="19"/>
      <c r="N17" s="115"/>
      <c r="O17" s="171"/>
      <c r="P17" s="124"/>
      <c r="Q17" s="13"/>
      <c r="R17" s="14"/>
      <c r="S17" s="124">
        <f t="shared" si="5"/>
        <v>0</v>
      </c>
      <c r="T17" s="19"/>
      <c r="U17" s="115"/>
      <c r="V17" s="171"/>
      <c r="W17" s="124"/>
      <c r="X17" s="13"/>
      <c r="Y17" s="14"/>
      <c r="Z17" s="124">
        <f t="shared" si="6"/>
        <v>0</v>
      </c>
      <c r="AA17" s="19"/>
      <c r="AB17" s="115"/>
      <c r="AC17" s="171"/>
      <c r="AD17" s="124"/>
      <c r="AE17" s="13"/>
      <c r="AF17" s="14"/>
      <c r="AG17" s="124">
        <f t="shared" si="7"/>
        <v>0</v>
      </c>
      <c r="AH17" s="19"/>
      <c r="AI17" s="10"/>
      <c r="AJ17" s="134"/>
      <c r="AK17" s="58"/>
      <c r="AL17" s="156"/>
      <c r="AM17" s="58"/>
      <c r="AN17" s="58"/>
      <c r="AO17" s="58"/>
      <c r="AP17" s="72"/>
      <c r="AQ17" s="76"/>
    </row>
    <row r="18" spans="1:43" ht="24.95" customHeight="1">
      <c r="A18" s="145" t="s">
        <v>52</v>
      </c>
      <c r="B18" s="143">
        <v>2</v>
      </c>
      <c r="C18" s="213"/>
      <c r="D18" s="4" t="s">
        <v>53</v>
      </c>
      <c r="E18" s="19"/>
      <c r="F18" s="115">
        <v>16</v>
      </c>
      <c r="G18" s="171">
        <v>5</v>
      </c>
      <c r="H18" s="124">
        <v>5.2709999999999999</v>
      </c>
      <c r="I18" s="13">
        <v>0.94</v>
      </c>
      <c r="J18" s="196">
        <v>0.88</v>
      </c>
      <c r="K18" s="124">
        <f t="shared" si="4"/>
        <v>2.6355</v>
      </c>
      <c r="L18" s="78"/>
      <c r="M18" s="19"/>
      <c r="N18" s="115">
        <v>25</v>
      </c>
      <c r="O18" s="171">
        <v>9</v>
      </c>
      <c r="P18" s="124">
        <v>10.177</v>
      </c>
      <c r="Q18" s="13">
        <v>0.76</v>
      </c>
      <c r="R18" s="14">
        <v>0.63</v>
      </c>
      <c r="S18" s="124">
        <f t="shared" si="5"/>
        <v>5.0884999999999998</v>
      </c>
      <c r="T18" s="19"/>
      <c r="U18" s="115">
        <v>21</v>
      </c>
      <c r="V18" s="171">
        <v>7</v>
      </c>
      <c r="W18" s="124">
        <v>7.7110000000000003</v>
      </c>
      <c r="X18" s="13">
        <v>0.8</v>
      </c>
      <c r="Y18" s="14">
        <v>0.7</v>
      </c>
      <c r="Z18" s="124">
        <f t="shared" si="6"/>
        <v>3.8555000000000001</v>
      </c>
      <c r="AA18" s="19"/>
      <c r="AB18" s="115">
        <v>16</v>
      </c>
      <c r="AC18" s="171">
        <v>5</v>
      </c>
      <c r="AD18" s="124">
        <v>5.4429999999999996</v>
      </c>
      <c r="AE18" s="13">
        <v>0.94</v>
      </c>
      <c r="AF18" s="14">
        <v>0.67</v>
      </c>
      <c r="AG18" s="124">
        <f t="shared" si="7"/>
        <v>2.7214999999999998</v>
      </c>
      <c r="AH18" s="19"/>
      <c r="AI18" s="10">
        <v>39</v>
      </c>
      <c r="AJ18" s="134">
        <v>28.602</v>
      </c>
      <c r="AK18" s="58">
        <v>0.54</v>
      </c>
      <c r="AL18" s="156">
        <v>12</v>
      </c>
      <c r="AM18" s="58"/>
      <c r="AN18" s="58"/>
      <c r="AO18" s="58"/>
      <c r="AP18" s="72"/>
      <c r="AQ18" s="76"/>
    </row>
    <row r="19" spans="1:43" ht="24.95" customHeight="1">
      <c r="A19" s="145" t="s">
        <v>54</v>
      </c>
      <c r="B19" s="143">
        <v>1</v>
      </c>
      <c r="C19" s="213"/>
      <c r="D19" s="4" t="s">
        <v>55</v>
      </c>
      <c r="E19" s="19"/>
      <c r="F19" s="115">
        <v>19</v>
      </c>
      <c r="G19" s="171">
        <v>4</v>
      </c>
      <c r="H19" s="124">
        <v>7.2460000000000004</v>
      </c>
      <c r="I19" s="13">
        <v>0.84</v>
      </c>
      <c r="J19" s="196">
        <v>0.85</v>
      </c>
      <c r="K19" s="124">
        <f t="shared" si="4"/>
        <v>7.2460000000000004</v>
      </c>
      <c r="L19" s="78"/>
      <c r="M19" s="19"/>
      <c r="N19" s="115">
        <v>19</v>
      </c>
      <c r="O19" s="171">
        <v>4</v>
      </c>
      <c r="P19" s="124">
        <v>6.7130000000000001</v>
      </c>
      <c r="Q19" s="13">
        <v>0.89</v>
      </c>
      <c r="R19" s="14">
        <v>0.88</v>
      </c>
      <c r="S19" s="124">
        <f t="shared" si="5"/>
        <v>6.7130000000000001</v>
      </c>
      <c r="T19" s="19"/>
      <c r="U19" s="115">
        <v>21</v>
      </c>
      <c r="V19" s="171">
        <v>4</v>
      </c>
      <c r="W19" s="124">
        <v>6.9340000000000002</v>
      </c>
      <c r="X19" s="13">
        <v>0.8</v>
      </c>
      <c r="Y19" s="14">
        <v>0.95</v>
      </c>
      <c r="Z19" s="124">
        <f t="shared" si="6"/>
        <v>6.9340000000000002</v>
      </c>
      <c r="AA19" s="19"/>
      <c r="AB19" s="115">
        <v>20</v>
      </c>
      <c r="AC19" s="171">
        <v>4</v>
      </c>
      <c r="AD19" s="124">
        <v>6.601</v>
      </c>
      <c r="AE19" s="13">
        <v>0.9</v>
      </c>
      <c r="AF19" s="14">
        <v>1</v>
      </c>
      <c r="AG19" s="124">
        <f t="shared" si="7"/>
        <v>6.601</v>
      </c>
      <c r="AH19" s="19"/>
      <c r="AI19" s="10">
        <v>36</v>
      </c>
      <c r="AJ19" s="134">
        <v>27.494</v>
      </c>
      <c r="AK19" s="58">
        <v>0.89</v>
      </c>
      <c r="AL19" s="156">
        <v>18</v>
      </c>
      <c r="AM19" s="58"/>
      <c r="AN19" s="58"/>
      <c r="AO19" s="58"/>
      <c r="AP19" s="72"/>
      <c r="AQ19" s="76"/>
    </row>
    <row r="20" spans="1:43" s="186" customFormat="1" ht="24.95" customHeight="1">
      <c r="A20" s="176"/>
      <c r="B20" s="177"/>
      <c r="C20" s="213"/>
      <c r="D20" s="30" t="s">
        <v>32</v>
      </c>
      <c r="E20" s="178"/>
      <c r="F20" s="166">
        <f>SUM(F11:F19)</f>
        <v>208</v>
      </c>
      <c r="G20" s="166" t="s">
        <v>33</v>
      </c>
      <c r="H20" s="166">
        <f t="shared" ref="H20" si="8">SUM(H11:H19)</f>
        <v>86.98899999999999</v>
      </c>
      <c r="I20" s="181"/>
      <c r="J20" s="166"/>
      <c r="K20" s="188"/>
      <c r="L20" s="79"/>
      <c r="M20" s="178"/>
      <c r="N20" s="166">
        <f>SUM(N11+N12+N13+N14+N15+N16+N17+N18+N19)</f>
        <v>250</v>
      </c>
      <c r="O20" s="166"/>
      <c r="P20" s="188">
        <f>SUM(P11:P19)</f>
        <v>105.934</v>
      </c>
      <c r="Q20" s="181"/>
      <c r="R20" s="181"/>
      <c r="S20" s="188"/>
      <c r="T20" s="178"/>
      <c r="U20" s="166">
        <f>SUM(U11+U12+U13+U14+U15+U16+U17+U18+U19)</f>
        <v>238</v>
      </c>
      <c r="V20" s="166"/>
      <c r="W20" s="188">
        <f>SUM(W11:W19)</f>
        <v>95.797999999999988</v>
      </c>
      <c r="X20" s="181"/>
      <c r="Y20" s="181"/>
      <c r="Z20" s="188"/>
      <c r="AA20" s="178"/>
      <c r="AB20" s="166">
        <f>SUM(AB11+AB12+AB13+AB14+AB15+AB16+AB17+AB18+AB19)</f>
        <v>224</v>
      </c>
      <c r="AC20" s="166"/>
      <c r="AD20" s="188">
        <f>SUM(AD11:AD19)</f>
        <v>88.602000000000004</v>
      </c>
      <c r="AE20" s="181"/>
      <c r="AF20" s="181"/>
      <c r="AG20" s="188"/>
      <c r="AH20" s="178"/>
      <c r="AI20" s="57">
        <f>SUM(AI11:AI19)</f>
        <v>436</v>
      </c>
      <c r="AJ20" s="135">
        <f>SUM(AJ11:AJ19)</f>
        <v>377.32299999999998</v>
      </c>
      <c r="AK20" s="182" t="s">
        <v>33</v>
      </c>
      <c r="AL20" s="157">
        <f>SUM(AL11:AL19)</f>
        <v>120</v>
      </c>
      <c r="AM20" s="183"/>
      <c r="AN20" s="183"/>
      <c r="AO20" s="183"/>
      <c r="AP20" s="184"/>
      <c r="AQ20" s="185"/>
    </row>
    <row r="21" spans="1:43" ht="24.95" customHeight="1">
      <c r="C21" s="213"/>
      <c r="D21" s="109"/>
      <c r="E21" s="26"/>
      <c r="F21" s="16"/>
      <c r="G21" s="16"/>
      <c r="H21" s="126"/>
      <c r="I21" s="23"/>
      <c r="J21" s="16"/>
      <c r="K21" s="126"/>
      <c r="L21" s="24"/>
      <c r="M21" s="26"/>
      <c r="N21" s="16"/>
      <c r="O21" s="16"/>
      <c r="P21" s="126"/>
      <c r="Q21" s="23"/>
      <c r="R21" s="23"/>
      <c r="S21" s="126"/>
      <c r="T21" s="26"/>
      <c r="U21" s="16"/>
      <c r="V21" s="16"/>
      <c r="W21" s="126"/>
      <c r="X21" s="23"/>
      <c r="Y21" s="23"/>
      <c r="Z21" s="126"/>
      <c r="AA21" s="26"/>
      <c r="AB21" s="16"/>
      <c r="AC21" s="16"/>
      <c r="AD21" s="126"/>
      <c r="AE21" s="23"/>
      <c r="AF21" s="23"/>
      <c r="AG21" s="126"/>
      <c r="AH21" s="26"/>
      <c r="AI21" s="15"/>
      <c r="AJ21" s="138"/>
      <c r="AK21" s="27"/>
      <c r="AL21" s="161"/>
      <c r="AM21" s="27"/>
      <c r="AN21" s="27"/>
      <c r="AO21" s="27"/>
      <c r="AP21" s="25"/>
      <c r="AQ21" s="94"/>
    </row>
    <row r="22" spans="1:43" ht="40.5" customHeight="1" thickBot="1">
      <c r="C22" s="213"/>
      <c r="D22" s="2" t="s">
        <v>56</v>
      </c>
      <c r="E22" s="60"/>
      <c r="F22" s="117"/>
      <c r="G22" s="117"/>
      <c r="H22" s="127"/>
      <c r="I22" s="17"/>
      <c r="J22" s="117"/>
      <c r="K22" s="127"/>
      <c r="L22" s="18"/>
      <c r="M22" s="60"/>
      <c r="N22" s="117"/>
      <c r="O22" s="117"/>
      <c r="P22" s="127"/>
      <c r="Q22" s="17"/>
      <c r="R22" s="17"/>
      <c r="S22" s="127"/>
      <c r="T22" s="60"/>
      <c r="U22" s="117"/>
      <c r="V22" s="117"/>
      <c r="W22" s="127"/>
      <c r="X22" s="17"/>
      <c r="Y22" s="17"/>
      <c r="Z22" s="127"/>
      <c r="AA22" s="60"/>
      <c r="AB22" s="117"/>
      <c r="AC22" s="117"/>
      <c r="AD22" s="127"/>
      <c r="AE22" s="17"/>
      <c r="AF22" s="17"/>
      <c r="AG22" s="127"/>
      <c r="AH22" s="60"/>
      <c r="AI22" s="67"/>
      <c r="AJ22" s="136"/>
      <c r="AK22" s="68"/>
      <c r="AL22" s="68"/>
      <c r="AM22" s="69"/>
      <c r="AN22" s="69"/>
      <c r="AO22" s="69"/>
      <c r="AP22" s="70"/>
      <c r="AQ22" s="93"/>
    </row>
    <row r="23" spans="1:43" ht="24.95" customHeight="1">
      <c r="A23" s="145" t="s">
        <v>57</v>
      </c>
      <c r="B23" s="143">
        <v>2</v>
      </c>
      <c r="C23" s="213"/>
      <c r="D23" s="4" t="s">
        <v>58</v>
      </c>
      <c r="E23" s="19"/>
      <c r="F23" s="115">
        <v>28</v>
      </c>
      <c r="G23" s="172">
        <v>4</v>
      </c>
      <c r="H23" s="124">
        <v>9.34</v>
      </c>
      <c r="I23" s="13">
        <v>0.96</v>
      </c>
      <c r="J23" s="196">
        <v>0.96</v>
      </c>
      <c r="K23" s="149">
        <f>SUM(H23/B23)</f>
        <v>4.67</v>
      </c>
      <c r="L23" s="7"/>
      <c r="M23" s="19"/>
      <c r="N23" s="115">
        <v>42</v>
      </c>
      <c r="O23" s="172">
        <v>5</v>
      </c>
      <c r="P23" s="124">
        <v>13.46</v>
      </c>
      <c r="Q23" s="13">
        <v>0.93</v>
      </c>
      <c r="R23" s="14">
        <v>0.45</v>
      </c>
      <c r="S23" s="149">
        <f>SUM(P23/B23)</f>
        <v>6.73</v>
      </c>
      <c r="T23" s="19"/>
      <c r="U23" s="115">
        <v>28</v>
      </c>
      <c r="V23" s="172">
        <v>5</v>
      </c>
      <c r="W23" s="124">
        <v>9.1349999999999998</v>
      </c>
      <c r="X23" s="13">
        <v>1</v>
      </c>
      <c r="Y23" s="14">
        <v>0.96</v>
      </c>
      <c r="Z23" s="149">
        <f>SUM(W23/B23)</f>
        <v>4.5674999999999999</v>
      </c>
      <c r="AA23" s="19"/>
      <c r="AB23" s="115">
        <v>37</v>
      </c>
      <c r="AC23" s="172">
        <v>5</v>
      </c>
      <c r="AD23" s="124">
        <v>11.045999999999999</v>
      </c>
      <c r="AE23" s="13">
        <v>0.89</v>
      </c>
      <c r="AF23" s="14">
        <v>0.84</v>
      </c>
      <c r="AG23" s="149">
        <f>SUM(AD23/B23)</f>
        <v>5.5229999999999997</v>
      </c>
      <c r="AH23" s="19"/>
      <c r="AI23" s="62">
        <v>60</v>
      </c>
      <c r="AJ23" s="137">
        <v>42.981000000000002</v>
      </c>
      <c r="AK23" s="63">
        <v>0.62</v>
      </c>
      <c r="AL23" s="159">
        <v>20</v>
      </c>
      <c r="AM23" s="63"/>
      <c r="AN23" s="63"/>
      <c r="AO23" s="63"/>
      <c r="AP23" s="74"/>
      <c r="AQ23" s="75"/>
    </row>
    <row r="24" spans="1:43" ht="24.75" customHeight="1">
      <c r="A24" s="145" t="s">
        <v>59</v>
      </c>
      <c r="B24" s="143">
        <v>2</v>
      </c>
      <c r="C24" s="213"/>
      <c r="D24" s="4" t="s">
        <v>60</v>
      </c>
      <c r="E24" s="19"/>
      <c r="F24" s="115">
        <v>58</v>
      </c>
      <c r="G24" s="172">
        <v>8</v>
      </c>
      <c r="H24" s="124">
        <v>12.667</v>
      </c>
      <c r="I24" s="13">
        <v>0.86</v>
      </c>
      <c r="J24" s="196">
        <v>0.72</v>
      </c>
      <c r="K24" s="149">
        <f t="shared" ref="K24:K29" si="9">SUM(H24/B24)</f>
        <v>6.3334999999999999</v>
      </c>
      <c r="L24" s="9"/>
      <c r="M24" s="19"/>
      <c r="N24" s="115">
        <v>81</v>
      </c>
      <c r="O24" s="172">
        <v>11</v>
      </c>
      <c r="P24" s="124">
        <v>16.556000000000001</v>
      </c>
      <c r="Q24" s="13">
        <v>0.89</v>
      </c>
      <c r="R24" s="14">
        <v>0.73</v>
      </c>
      <c r="S24" s="149">
        <f t="shared" ref="S24:S29" si="10">SUM(P24/B24)</f>
        <v>8.2780000000000005</v>
      </c>
      <c r="T24" s="19"/>
      <c r="U24" s="115">
        <v>65</v>
      </c>
      <c r="V24" s="172">
        <v>10</v>
      </c>
      <c r="W24" s="124">
        <v>13.999000000000001</v>
      </c>
      <c r="X24" s="13">
        <v>0.85</v>
      </c>
      <c r="Y24" s="14">
        <v>0.77</v>
      </c>
      <c r="Z24" s="149">
        <f t="shared" ref="Z24:Z29" si="11">SUM(W24/B24)</f>
        <v>6.9995000000000003</v>
      </c>
      <c r="AA24" s="19"/>
      <c r="AB24" s="115">
        <v>63</v>
      </c>
      <c r="AC24" s="172">
        <v>10</v>
      </c>
      <c r="AD24" s="124">
        <v>13.888</v>
      </c>
      <c r="AE24" s="13">
        <v>0.89</v>
      </c>
      <c r="AF24" s="14">
        <v>0.63</v>
      </c>
      <c r="AG24" s="149">
        <f t="shared" ref="AG24:AG29" si="12">SUM(AD24/B24)</f>
        <v>6.944</v>
      </c>
      <c r="AH24" s="19"/>
      <c r="AI24" s="10">
        <v>148</v>
      </c>
      <c r="AJ24" s="134">
        <v>57.11</v>
      </c>
      <c r="AK24" s="58">
        <v>0.48</v>
      </c>
      <c r="AL24" s="156">
        <v>19</v>
      </c>
      <c r="AM24" s="58"/>
      <c r="AN24" s="58"/>
      <c r="AO24" s="58"/>
      <c r="AP24" s="72"/>
      <c r="AQ24" s="76"/>
    </row>
    <row r="25" spans="1:43" ht="24.95" customHeight="1">
      <c r="A25" s="145" t="s">
        <v>61</v>
      </c>
      <c r="B25" s="143">
        <v>5.5</v>
      </c>
      <c r="C25" s="213"/>
      <c r="D25" s="4" t="s">
        <v>62</v>
      </c>
      <c r="E25" s="19"/>
      <c r="F25" s="115">
        <v>153</v>
      </c>
      <c r="G25" s="172">
        <v>18</v>
      </c>
      <c r="H25" s="124">
        <v>51.311999999999998</v>
      </c>
      <c r="I25" s="13">
        <v>0.96</v>
      </c>
      <c r="J25" s="196">
        <v>0.99</v>
      </c>
      <c r="K25" s="149">
        <f t="shared" si="9"/>
        <v>9.3294545454545457</v>
      </c>
      <c r="L25" s="9"/>
      <c r="M25" s="19"/>
      <c r="N25" s="115">
        <v>173</v>
      </c>
      <c r="O25" s="172">
        <v>21</v>
      </c>
      <c r="P25" s="124">
        <v>55.042999999999999</v>
      </c>
      <c r="Q25" s="13">
        <v>0.92</v>
      </c>
      <c r="R25" s="14">
        <v>0.99</v>
      </c>
      <c r="S25" s="149">
        <f t="shared" si="10"/>
        <v>10.007818181818182</v>
      </c>
      <c r="T25" s="19"/>
      <c r="U25" s="115">
        <v>176</v>
      </c>
      <c r="V25" s="172">
        <v>21</v>
      </c>
      <c r="W25" s="124">
        <v>56.201000000000001</v>
      </c>
      <c r="X25" s="13">
        <v>0.94</v>
      </c>
      <c r="Y25" s="14">
        <v>0.99</v>
      </c>
      <c r="Z25" s="149">
        <f t="shared" si="11"/>
        <v>10.218363636363636</v>
      </c>
      <c r="AA25" s="19"/>
      <c r="AB25" s="115">
        <v>164</v>
      </c>
      <c r="AC25" s="172">
        <v>19</v>
      </c>
      <c r="AD25" s="124">
        <v>51.398000000000003</v>
      </c>
      <c r="AE25" s="13">
        <v>0.96</v>
      </c>
      <c r="AF25" s="14">
        <v>0.92</v>
      </c>
      <c r="AG25" s="149">
        <f t="shared" si="12"/>
        <v>9.34509090909091</v>
      </c>
      <c r="AH25" s="19"/>
      <c r="AI25" s="10">
        <v>260</v>
      </c>
      <c r="AJ25" s="134">
        <v>213.95400000000001</v>
      </c>
      <c r="AK25" s="58">
        <v>0.95</v>
      </c>
      <c r="AL25" s="160">
        <v>124</v>
      </c>
      <c r="AM25" s="59"/>
      <c r="AN25" s="59"/>
      <c r="AO25" s="59"/>
      <c r="AP25" s="72"/>
      <c r="AQ25" s="76"/>
    </row>
    <row r="26" spans="1:43" ht="39" customHeight="1">
      <c r="A26" s="145" t="s">
        <v>63</v>
      </c>
      <c r="B26" s="143">
        <v>2</v>
      </c>
      <c r="C26" s="213"/>
      <c r="D26" s="4" t="s">
        <v>64</v>
      </c>
      <c r="E26" s="19"/>
      <c r="F26" s="115">
        <v>27</v>
      </c>
      <c r="G26" s="172">
        <v>8</v>
      </c>
      <c r="H26" s="124">
        <v>7.3559999999999999</v>
      </c>
      <c r="I26" s="13">
        <v>0.89</v>
      </c>
      <c r="J26" s="196">
        <v>0.92</v>
      </c>
      <c r="K26" s="149">
        <f t="shared" si="9"/>
        <v>3.6779999999999999</v>
      </c>
      <c r="L26" s="9"/>
      <c r="M26" s="19"/>
      <c r="N26" s="115">
        <v>39</v>
      </c>
      <c r="O26" s="172">
        <v>13</v>
      </c>
      <c r="P26" s="124">
        <v>12.532</v>
      </c>
      <c r="Q26" s="13">
        <v>0.92</v>
      </c>
      <c r="R26" s="14">
        <v>0.86</v>
      </c>
      <c r="S26" s="149">
        <f t="shared" si="10"/>
        <v>6.266</v>
      </c>
      <c r="T26" s="19"/>
      <c r="U26" s="115">
        <v>40</v>
      </c>
      <c r="V26" s="172">
        <v>14</v>
      </c>
      <c r="W26" s="124">
        <v>14.91</v>
      </c>
      <c r="X26" s="13">
        <v>0.97</v>
      </c>
      <c r="Y26" s="14">
        <v>0.84</v>
      </c>
      <c r="Z26" s="149">
        <f t="shared" si="11"/>
        <v>7.4550000000000001</v>
      </c>
      <c r="AA26" s="19"/>
      <c r="AB26" s="115">
        <v>35</v>
      </c>
      <c r="AC26" s="172">
        <v>10</v>
      </c>
      <c r="AD26" s="124">
        <v>10.579000000000001</v>
      </c>
      <c r="AE26" s="13">
        <v>0.97</v>
      </c>
      <c r="AF26" s="14">
        <v>0.8</v>
      </c>
      <c r="AG26" s="149">
        <f t="shared" si="12"/>
        <v>5.2895000000000003</v>
      </c>
      <c r="AH26" s="19"/>
      <c r="AI26" s="10">
        <v>65</v>
      </c>
      <c r="AJ26" s="134">
        <v>45.377000000000002</v>
      </c>
      <c r="AK26" s="58">
        <v>0.74</v>
      </c>
      <c r="AL26" s="156">
        <v>16</v>
      </c>
      <c r="AM26" s="58"/>
      <c r="AN26" s="58"/>
      <c r="AO26" s="58"/>
      <c r="AP26" s="72"/>
      <c r="AQ26" s="76"/>
    </row>
    <row r="27" spans="1:43" ht="24.95" customHeight="1">
      <c r="A27" s="145" t="s">
        <v>65</v>
      </c>
      <c r="B27" s="143">
        <v>2</v>
      </c>
      <c r="C27" s="213"/>
      <c r="D27" s="4" t="s">
        <v>66</v>
      </c>
      <c r="E27" s="19"/>
      <c r="F27" s="115">
        <v>27</v>
      </c>
      <c r="G27" s="172">
        <v>11</v>
      </c>
      <c r="H27" s="124">
        <v>10.202</v>
      </c>
      <c r="I27" s="13">
        <v>0.85</v>
      </c>
      <c r="J27" s="196">
        <v>0.95</v>
      </c>
      <c r="K27" s="149">
        <f t="shared" si="9"/>
        <v>5.101</v>
      </c>
      <c r="L27" s="9"/>
      <c r="M27" s="19"/>
      <c r="N27" s="115">
        <v>43</v>
      </c>
      <c r="O27" s="172">
        <v>12</v>
      </c>
      <c r="P27" s="124">
        <v>12.69</v>
      </c>
      <c r="Q27" s="13">
        <v>0.98</v>
      </c>
      <c r="R27" s="14">
        <v>0.83</v>
      </c>
      <c r="S27" s="149">
        <f t="shared" si="10"/>
        <v>6.3449999999999998</v>
      </c>
      <c r="T27" s="19"/>
      <c r="U27" s="115">
        <v>30</v>
      </c>
      <c r="V27" s="172">
        <v>14</v>
      </c>
      <c r="W27" s="124">
        <v>12.222</v>
      </c>
      <c r="X27" s="13">
        <v>0.93</v>
      </c>
      <c r="Y27" s="14">
        <v>0.96</v>
      </c>
      <c r="Z27" s="149">
        <f t="shared" si="11"/>
        <v>6.1109999999999998</v>
      </c>
      <c r="AA27" s="19"/>
      <c r="AB27" s="115">
        <v>43</v>
      </c>
      <c r="AC27" s="172">
        <v>16</v>
      </c>
      <c r="AD27" s="124">
        <v>14.935</v>
      </c>
      <c r="AE27" s="13">
        <v>1</v>
      </c>
      <c r="AF27" s="14">
        <v>0.84</v>
      </c>
      <c r="AG27" s="149">
        <f t="shared" si="12"/>
        <v>7.4675000000000002</v>
      </c>
      <c r="AH27" s="19"/>
      <c r="AI27" s="10">
        <v>74</v>
      </c>
      <c r="AJ27" s="134">
        <v>50.048999999999999</v>
      </c>
      <c r="AK27" s="58">
        <v>0.65</v>
      </c>
      <c r="AL27" s="156">
        <v>15</v>
      </c>
      <c r="AM27" s="58"/>
      <c r="AN27" s="58"/>
      <c r="AO27" s="58"/>
      <c r="AP27" s="72"/>
      <c r="AQ27" s="76"/>
    </row>
    <row r="28" spans="1:43" ht="24.95" customHeight="1">
      <c r="A28" s="145" t="s">
        <v>67</v>
      </c>
      <c r="B28" s="143">
        <v>3</v>
      </c>
      <c r="C28" s="213"/>
      <c r="D28" s="4" t="s">
        <v>68</v>
      </c>
      <c r="E28" s="19"/>
      <c r="F28" s="115">
        <v>17</v>
      </c>
      <c r="G28" s="172">
        <v>9</v>
      </c>
      <c r="H28" s="124">
        <v>6.8659999999999997</v>
      </c>
      <c r="I28" s="13">
        <v>1</v>
      </c>
      <c r="J28" s="196">
        <v>1</v>
      </c>
      <c r="K28" s="149">
        <f t="shared" si="9"/>
        <v>2.2886666666666664</v>
      </c>
      <c r="L28" s="9"/>
      <c r="M28" s="19"/>
      <c r="N28" s="115">
        <v>31</v>
      </c>
      <c r="O28" s="172">
        <v>15</v>
      </c>
      <c r="P28" s="124">
        <v>11.821</v>
      </c>
      <c r="Q28" s="13">
        <v>0.94</v>
      </c>
      <c r="R28" s="14">
        <v>1</v>
      </c>
      <c r="S28" s="149">
        <f t="shared" si="10"/>
        <v>3.9403333333333332</v>
      </c>
      <c r="T28" s="19"/>
      <c r="U28" s="115">
        <v>28</v>
      </c>
      <c r="V28" s="172">
        <v>15</v>
      </c>
      <c r="W28" s="124">
        <v>11.776999999999999</v>
      </c>
      <c r="X28" s="13">
        <v>1</v>
      </c>
      <c r="Y28" s="14">
        <v>1</v>
      </c>
      <c r="Z28" s="149">
        <f t="shared" si="11"/>
        <v>3.9256666666666664</v>
      </c>
      <c r="AA28" s="19"/>
      <c r="AB28" s="115">
        <v>17</v>
      </c>
      <c r="AC28" s="172">
        <v>11</v>
      </c>
      <c r="AD28" s="124">
        <v>9.4440000000000008</v>
      </c>
      <c r="AE28" s="13">
        <v>0.82</v>
      </c>
      <c r="AF28" s="14">
        <v>1</v>
      </c>
      <c r="AG28" s="149">
        <f t="shared" si="12"/>
        <v>3.1480000000000001</v>
      </c>
      <c r="AH28" s="19"/>
      <c r="AI28" s="10">
        <v>42</v>
      </c>
      <c r="AJ28" s="134">
        <v>39.908000000000001</v>
      </c>
      <c r="AK28" s="58">
        <v>0.93</v>
      </c>
      <c r="AL28" s="156">
        <v>22</v>
      </c>
      <c r="AM28" s="58"/>
      <c r="AN28" s="58"/>
      <c r="AO28" s="58"/>
      <c r="AP28" s="72"/>
      <c r="AQ28" s="76"/>
    </row>
    <row r="29" spans="1:43" ht="24.95" customHeight="1">
      <c r="A29" s="145" t="s">
        <v>69</v>
      </c>
      <c r="B29" s="143">
        <v>2</v>
      </c>
      <c r="C29" s="213"/>
      <c r="D29" s="4" t="s">
        <v>70</v>
      </c>
      <c r="E29" s="19"/>
      <c r="F29" s="115">
        <v>18</v>
      </c>
      <c r="G29" s="172">
        <v>9</v>
      </c>
      <c r="H29" s="124">
        <v>5.891</v>
      </c>
      <c r="I29" s="13">
        <v>0.94</v>
      </c>
      <c r="J29" s="196">
        <v>0.73</v>
      </c>
      <c r="K29" s="149">
        <f t="shared" si="9"/>
        <v>2.9455</v>
      </c>
      <c r="L29" s="9"/>
      <c r="M29" s="19"/>
      <c r="N29" s="115">
        <v>41</v>
      </c>
      <c r="O29" s="172">
        <v>11</v>
      </c>
      <c r="P29" s="124">
        <v>9.6660000000000004</v>
      </c>
      <c r="Q29" s="13">
        <v>0.95</v>
      </c>
      <c r="R29" s="14">
        <v>0.68</v>
      </c>
      <c r="S29" s="149">
        <f t="shared" si="10"/>
        <v>4.8330000000000002</v>
      </c>
      <c r="T29" s="19"/>
      <c r="U29" s="115">
        <v>19</v>
      </c>
      <c r="V29" s="172">
        <v>8</v>
      </c>
      <c r="W29" s="124">
        <v>5.3339999999999996</v>
      </c>
      <c r="X29" s="13">
        <v>0.89</v>
      </c>
      <c r="Y29" s="14">
        <v>0.79</v>
      </c>
      <c r="Z29" s="149">
        <f t="shared" si="11"/>
        <v>2.6669999999999998</v>
      </c>
      <c r="AA29" s="19"/>
      <c r="AB29" s="115">
        <v>21</v>
      </c>
      <c r="AC29" s="172">
        <v>7</v>
      </c>
      <c r="AD29" s="124">
        <v>4.8890000000000002</v>
      </c>
      <c r="AE29" s="13">
        <v>0.95</v>
      </c>
      <c r="AF29" s="14">
        <v>0.79</v>
      </c>
      <c r="AG29" s="149">
        <f t="shared" si="12"/>
        <v>2.4445000000000001</v>
      </c>
      <c r="AH29" s="19"/>
      <c r="AI29" s="10">
        <v>57</v>
      </c>
      <c r="AJ29" s="134">
        <v>25.78</v>
      </c>
      <c r="AK29" s="58">
        <v>0.35</v>
      </c>
      <c r="AL29" s="156">
        <v>5</v>
      </c>
      <c r="AM29" s="58"/>
      <c r="AN29" s="58"/>
      <c r="AO29" s="58"/>
      <c r="AP29" s="72"/>
      <c r="AQ29" s="76"/>
    </row>
    <row r="30" spans="1:43" s="186" customFormat="1" ht="24.95" customHeight="1">
      <c r="A30" s="176"/>
      <c r="B30" s="177"/>
      <c r="C30" s="213"/>
      <c r="D30" s="89" t="s">
        <v>32</v>
      </c>
      <c r="E30" s="178"/>
      <c r="F30" s="116">
        <f>SUM(F23:F29)</f>
        <v>328</v>
      </c>
      <c r="G30" s="116"/>
      <c r="H30" s="125">
        <f>SUM(H23:H29)</f>
        <v>103.63399999999999</v>
      </c>
      <c r="I30" s="179"/>
      <c r="J30" s="166"/>
      <c r="K30" s="180"/>
      <c r="L30" s="32"/>
      <c r="M30" s="178"/>
      <c r="N30" s="116">
        <f>SUM(N23+N24+N25+N26+N27)</f>
        <v>378</v>
      </c>
      <c r="O30" s="116"/>
      <c r="P30" s="125">
        <f>SUM(P23:P29)</f>
        <v>131.768</v>
      </c>
      <c r="Q30" s="179"/>
      <c r="R30" s="181"/>
      <c r="S30" s="180"/>
      <c r="T30" s="178"/>
      <c r="U30" s="116">
        <f>SUM(U23+U24+U25+U26+U27+U28)</f>
        <v>367</v>
      </c>
      <c r="V30" s="116"/>
      <c r="W30" s="125">
        <f>SUM(W23:W29)</f>
        <v>123.578</v>
      </c>
      <c r="X30" s="179"/>
      <c r="Y30" s="181"/>
      <c r="Z30" s="180"/>
      <c r="AA30" s="178"/>
      <c r="AB30" s="116">
        <f>SUM(U23+U24+U25+U26+U27+U28)</f>
        <v>367</v>
      </c>
      <c r="AC30" s="116"/>
      <c r="AD30" s="125">
        <f>SUM(AD23:AD29)</f>
        <v>116.179</v>
      </c>
      <c r="AE30" s="179"/>
      <c r="AF30" s="181"/>
      <c r="AG30" s="180"/>
      <c r="AH30" s="178"/>
      <c r="AI30" s="57">
        <f>SUM(AI23:AI29)</f>
        <v>706</v>
      </c>
      <c r="AJ30" s="135">
        <f>SUM(AJ23:AJ29)</f>
        <v>475.15899999999999</v>
      </c>
      <c r="AK30" s="182">
        <v>0.86</v>
      </c>
      <c r="AL30" s="157">
        <f>SUM(AL23:AL29)</f>
        <v>221</v>
      </c>
      <c r="AM30" s="183"/>
      <c r="AN30" s="183"/>
      <c r="AO30" s="183"/>
      <c r="AP30" s="184"/>
      <c r="AQ30" s="185"/>
    </row>
    <row r="31" spans="1:43" ht="24.95" customHeight="1" thickBot="1">
      <c r="C31" s="213"/>
      <c r="D31" s="107"/>
      <c r="E31" s="96"/>
      <c r="F31" s="118"/>
      <c r="G31" s="173"/>
      <c r="H31" s="128"/>
      <c r="I31" s="95"/>
      <c r="J31" s="118"/>
      <c r="K31" s="151"/>
      <c r="L31" s="97"/>
      <c r="M31" s="96"/>
      <c r="N31" s="118"/>
      <c r="O31" s="173"/>
      <c r="P31" s="128"/>
      <c r="Q31" s="95"/>
      <c r="R31" s="95"/>
      <c r="S31" s="151"/>
      <c r="T31" s="96"/>
      <c r="U31" s="118"/>
      <c r="V31" s="173"/>
      <c r="W31" s="128"/>
      <c r="X31" s="95"/>
      <c r="Y31" s="95"/>
      <c r="Z31" s="151"/>
      <c r="AA31" s="96"/>
      <c r="AB31" s="118"/>
      <c r="AC31" s="173"/>
      <c r="AD31" s="128"/>
      <c r="AE31" s="95"/>
      <c r="AF31" s="95"/>
      <c r="AG31" s="151"/>
      <c r="AH31" s="96"/>
      <c r="AI31" s="98"/>
      <c r="AJ31" s="139"/>
      <c r="AK31" s="99"/>
      <c r="AL31" s="162"/>
      <c r="AM31" s="99"/>
      <c r="AN31" s="99"/>
      <c r="AO31" s="99"/>
      <c r="AP31" s="100"/>
      <c r="AQ31" s="101"/>
    </row>
    <row r="32" spans="1:43" ht="40.5" customHeight="1" thickTop="1" thickBot="1">
      <c r="C32" s="213"/>
      <c r="D32" s="2" t="s">
        <v>71</v>
      </c>
      <c r="E32" s="60"/>
      <c r="F32" s="117"/>
      <c r="G32" s="117"/>
      <c r="H32" s="127"/>
      <c r="I32" s="17"/>
      <c r="J32" s="117"/>
      <c r="K32" s="127"/>
      <c r="L32" s="18"/>
      <c r="M32" s="60"/>
      <c r="N32" s="117"/>
      <c r="O32" s="117"/>
      <c r="P32" s="127"/>
      <c r="Q32" s="17"/>
      <c r="R32" s="17"/>
      <c r="S32" s="127"/>
      <c r="T32" s="60"/>
      <c r="U32" s="117"/>
      <c r="V32" s="117"/>
      <c r="W32" s="127"/>
      <c r="X32" s="17"/>
      <c r="Y32" s="17"/>
      <c r="Z32" s="127"/>
      <c r="AA32" s="60"/>
      <c r="AB32" s="117"/>
      <c r="AC32" s="117"/>
      <c r="AD32" s="127"/>
      <c r="AE32" s="17"/>
      <c r="AF32" s="17"/>
      <c r="AG32" s="127"/>
      <c r="AH32" s="60"/>
      <c r="AI32" s="67"/>
      <c r="AJ32" s="136"/>
      <c r="AK32" s="68"/>
      <c r="AL32" s="68"/>
      <c r="AM32" s="69"/>
      <c r="AN32" s="69"/>
      <c r="AO32" s="69"/>
      <c r="AP32" s="70"/>
      <c r="AQ32" s="93"/>
    </row>
    <row r="33" spans="1:43" ht="24.95" customHeight="1">
      <c r="C33" s="213"/>
      <c r="D33" s="4" t="s">
        <v>72</v>
      </c>
      <c r="E33" s="19"/>
      <c r="F33" s="115">
        <v>468</v>
      </c>
      <c r="G33" s="172"/>
      <c r="H33" s="124">
        <v>170.917</v>
      </c>
      <c r="I33" s="13"/>
      <c r="J33" s="115"/>
      <c r="K33" s="149"/>
      <c r="L33" s="7"/>
      <c r="M33" s="19"/>
      <c r="N33" s="115">
        <v>423</v>
      </c>
      <c r="O33" s="172"/>
      <c r="P33" s="124">
        <v>157.73699999999999</v>
      </c>
      <c r="Q33" s="13"/>
      <c r="R33" s="14"/>
      <c r="S33" s="149"/>
      <c r="T33" s="19"/>
      <c r="U33" s="115">
        <v>392</v>
      </c>
      <c r="V33" s="172"/>
      <c r="W33" s="124">
        <v>144.399</v>
      </c>
      <c r="X33" s="13"/>
      <c r="Y33" s="14"/>
      <c r="Z33" s="149"/>
      <c r="AA33" s="19"/>
      <c r="AB33" s="115">
        <v>199</v>
      </c>
      <c r="AC33" s="172"/>
      <c r="AD33" s="124">
        <v>72.739000000000004</v>
      </c>
      <c r="AE33" s="13"/>
      <c r="AF33" s="14"/>
      <c r="AG33" s="149"/>
      <c r="AH33" s="19"/>
      <c r="AI33" s="62"/>
      <c r="AJ33" s="137">
        <f>SUM(AD33+W33+P33+H33)</f>
        <v>545.79200000000003</v>
      </c>
      <c r="AK33" s="63"/>
      <c r="AL33" s="159"/>
      <c r="AM33" s="63"/>
      <c r="AN33" s="63"/>
      <c r="AO33" s="63"/>
      <c r="AP33" s="74"/>
      <c r="AQ33" s="75"/>
    </row>
    <row r="34" spans="1:43" ht="24.75" customHeight="1">
      <c r="C34" s="213"/>
      <c r="D34" s="4" t="s">
        <v>73</v>
      </c>
      <c r="E34" s="19"/>
      <c r="F34" s="115">
        <v>164</v>
      </c>
      <c r="G34" s="172"/>
      <c r="H34" s="124">
        <v>51.658999999999999</v>
      </c>
      <c r="I34" s="13"/>
      <c r="J34" s="115"/>
      <c r="K34" s="149"/>
      <c r="L34" s="9"/>
      <c r="M34" s="19"/>
      <c r="N34" s="115">
        <v>133</v>
      </c>
      <c r="O34" s="172"/>
      <c r="P34" s="124">
        <v>44.356999999999999</v>
      </c>
      <c r="Q34" s="13"/>
      <c r="R34" s="14"/>
      <c r="S34" s="149"/>
      <c r="T34" s="19"/>
      <c r="U34" s="115">
        <v>124</v>
      </c>
      <c r="V34" s="172"/>
      <c r="W34" s="124">
        <v>42.378999999999998</v>
      </c>
      <c r="X34" s="13"/>
      <c r="Y34" s="14"/>
      <c r="Z34" s="149"/>
      <c r="AA34" s="19"/>
      <c r="AB34" s="115">
        <v>131</v>
      </c>
      <c r="AC34" s="172"/>
      <c r="AD34" s="124">
        <v>44.665999999999997</v>
      </c>
      <c r="AE34" s="13"/>
      <c r="AF34" s="14"/>
      <c r="AG34" s="149"/>
      <c r="AH34" s="19"/>
      <c r="AI34" s="10"/>
      <c r="AJ34" s="134">
        <f>SUM(AD34+W34+P34+H34)</f>
        <v>183.06099999999998</v>
      </c>
      <c r="AK34" s="58"/>
      <c r="AL34" s="156"/>
      <c r="AM34" s="58"/>
      <c r="AN34" s="58"/>
      <c r="AO34" s="58"/>
      <c r="AP34" s="72"/>
      <c r="AQ34" s="76"/>
    </row>
    <row r="35" spans="1:43" ht="24.95" customHeight="1">
      <c r="C35" s="213"/>
      <c r="D35" s="4" t="s">
        <v>74</v>
      </c>
      <c r="E35" s="19"/>
      <c r="F35" s="115"/>
      <c r="G35" s="172"/>
      <c r="H35" s="124"/>
      <c r="I35" s="13"/>
      <c r="J35" s="115"/>
      <c r="K35" s="149"/>
      <c r="L35" s="9"/>
      <c r="M35" s="19"/>
      <c r="N35" s="115"/>
      <c r="O35" s="172"/>
      <c r="P35" s="124"/>
      <c r="Q35" s="13"/>
      <c r="R35" s="14"/>
      <c r="S35" s="149"/>
      <c r="T35" s="19"/>
      <c r="U35" s="115"/>
      <c r="V35" s="172"/>
      <c r="W35" s="124"/>
      <c r="X35" s="13"/>
      <c r="Y35" s="14"/>
      <c r="Z35" s="149"/>
      <c r="AA35" s="19"/>
      <c r="AB35" s="115"/>
      <c r="AC35" s="172"/>
      <c r="AD35" s="124"/>
      <c r="AE35" s="13"/>
      <c r="AF35" s="14"/>
      <c r="AG35" s="149"/>
      <c r="AH35" s="19"/>
      <c r="AI35" s="10"/>
      <c r="AJ35" s="134"/>
      <c r="AK35" s="58"/>
      <c r="AL35" s="160"/>
      <c r="AM35" s="59"/>
      <c r="AN35" s="59"/>
      <c r="AO35" s="59"/>
      <c r="AP35" s="72"/>
      <c r="AQ35" s="76"/>
    </row>
    <row r="36" spans="1:43" ht="32.25" customHeight="1">
      <c r="C36" s="213"/>
      <c r="D36" s="4" t="s">
        <v>75</v>
      </c>
      <c r="E36" s="19"/>
      <c r="F36" s="115"/>
      <c r="G36" s="172"/>
      <c r="H36" s="124"/>
      <c r="I36" s="13"/>
      <c r="J36" s="115"/>
      <c r="K36" s="149"/>
      <c r="L36" s="9"/>
      <c r="M36" s="19"/>
      <c r="N36" s="115"/>
      <c r="O36" s="172"/>
      <c r="P36" s="124"/>
      <c r="Q36" s="13"/>
      <c r="R36" s="14"/>
      <c r="S36" s="149"/>
      <c r="T36" s="19"/>
      <c r="U36" s="115"/>
      <c r="V36" s="172"/>
      <c r="W36" s="124"/>
      <c r="X36" s="13"/>
      <c r="Y36" s="14"/>
      <c r="Z36" s="149"/>
      <c r="AA36" s="19"/>
      <c r="AB36" s="115"/>
      <c r="AC36" s="172"/>
      <c r="AD36" s="124"/>
      <c r="AE36" s="13"/>
      <c r="AF36" s="14"/>
      <c r="AG36" s="149"/>
      <c r="AH36" s="19"/>
      <c r="AI36" s="10"/>
      <c r="AJ36" s="134"/>
      <c r="AK36" s="58"/>
      <c r="AL36" s="156"/>
      <c r="AM36" s="58"/>
      <c r="AN36" s="58"/>
      <c r="AO36" s="58"/>
      <c r="AP36" s="72"/>
      <c r="AQ36" s="76"/>
    </row>
    <row r="37" spans="1:43" s="186" customFormat="1" ht="24.95" customHeight="1">
      <c r="A37" s="176"/>
      <c r="B37" s="177"/>
      <c r="C37" s="213"/>
      <c r="D37" s="89" t="s">
        <v>32</v>
      </c>
      <c r="E37" s="178"/>
      <c r="F37" s="116"/>
      <c r="G37" s="116"/>
      <c r="H37" s="125"/>
      <c r="I37" s="179"/>
      <c r="J37" s="166"/>
      <c r="K37" s="180"/>
      <c r="L37" s="32"/>
      <c r="M37" s="178"/>
      <c r="N37" s="116"/>
      <c r="O37" s="116"/>
      <c r="P37" s="125"/>
      <c r="Q37" s="179"/>
      <c r="R37" s="181"/>
      <c r="S37" s="180"/>
      <c r="T37" s="178"/>
      <c r="U37" s="116"/>
      <c r="V37" s="116"/>
      <c r="W37" s="125"/>
      <c r="X37" s="179"/>
      <c r="Y37" s="181"/>
      <c r="Z37" s="180"/>
      <c r="AA37" s="178"/>
      <c r="AB37" s="116"/>
      <c r="AC37" s="116"/>
      <c r="AD37" s="125"/>
      <c r="AE37" s="179"/>
      <c r="AF37" s="181"/>
      <c r="AG37" s="180"/>
      <c r="AH37" s="178"/>
      <c r="AI37" s="57"/>
      <c r="AJ37" s="135"/>
      <c r="AK37" s="182"/>
      <c r="AL37" s="157"/>
      <c r="AM37" s="183"/>
      <c r="AN37" s="183"/>
      <c r="AO37" s="183"/>
      <c r="AP37" s="184"/>
      <c r="AQ37" s="185"/>
    </row>
    <row r="38" spans="1:43" ht="24.95" customHeight="1" thickBot="1">
      <c r="C38" s="214"/>
      <c r="D38" s="107"/>
      <c r="E38" s="96"/>
      <c r="F38" s="118"/>
      <c r="G38" s="173"/>
      <c r="H38" s="128"/>
      <c r="I38" s="95"/>
      <c r="J38" s="118"/>
      <c r="K38" s="151"/>
      <c r="L38" s="97"/>
      <c r="M38" s="96"/>
      <c r="N38" s="118"/>
      <c r="O38" s="173"/>
      <c r="P38" s="128"/>
      <c r="Q38" s="95"/>
      <c r="R38" s="95"/>
      <c r="S38" s="151"/>
      <c r="T38" s="96"/>
      <c r="U38" s="118"/>
      <c r="V38" s="173"/>
      <c r="W38" s="128"/>
      <c r="X38" s="95"/>
      <c r="Y38" s="95"/>
      <c r="Z38" s="151"/>
      <c r="AA38" s="96"/>
      <c r="AB38" s="118"/>
      <c r="AC38" s="173"/>
      <c r="AD38" s="128"/>
      <c r="AE38" s="95"/>
      <c r="AF38" s="95"/>
      <c r="AG38" s="151"/>
      <c r="AH38" s="96"/>
      <c r="AI38" s="98"/>
      <c r="AJ38" s="139"/>
      <c r="AK38" s="99"/>
      <c r="AL38" s="162"/>
      <c r="AM38" s="99"/>
      <c r="AN38" s="99"/>
      <c r="AO38" s="99"/>
      <c r="AP38" s="100"/>
      <c r="AQ38" s="101"/>
    </row>
    <row r="39" spans="1:43" ht="30.75" customHeight="1" thickTop="1" thickBot="1">
      <c r="C39" s="215" t="s">
        <v>76</v>
      </c>
      <c r="D39" s="108"/>
      <c r="E39" s="60"/>
      <c r="F39" s="119" t="s">
        <v>33</v>
      </c>
      <c r="G39" s="119" t="s">
        <v>33</v>
      </c>
      <c r="H39" s="129"/>
      <c r="I39" s="81"/>
      <c r="J39" s="119"/>
      <c r="K39" s="129"/>
      <c r="L39" s="88"/>
      <c r="M39" s="60"/>
      <c r="N39" s="119"/>
      <c r="O39" s="119"/>
      <c r="P39" s="129"/>
      <c r="Q39" s="81"/>
      <c r="R39" s="81"/>
      <c r="S39" s="129"/>
      <c r="T39" s="60"/>
      <c r="U39" s="119"/>
      <c r="V39" s="119"/>
      <c r="W39" s="129" t="s">
        <v>33</v>
      </c>
      <c r="X39" s="81"/>
      <c r="Y39" s="81"/>
      <c r="Z39" s="129"/>
      <c r="AA39" s="60"/>
      <c r="AB39" s="119"/>
      <c r="AC39" s="119"/>
      <c r="AD39" s="129" t="s">
        <v>33</v>
      </c>
      <c r="AE39" s="81"/>
      <c r="AF39" s="81"/>
      <c r="AG39" s="129"/>
      <c r="AH39" s="60"/>
      <c r="AI39" s="67"/>
      <c r="AJ39" s="136"/>
      <c r="AK39" s="68"/>
      <c r="AL39" s="68"/>
      <c r="AM39" s="69"/>
      <c r="AN39" s="69"/>
      <c r="AO39" s="69"/>
      <c r="AP39" s="70"/>
      <c r="AQ39" s="71"/>
    </row>
    <row r="40" spans="1:43" ht="24.95" customHeight="1">
      <c r="A40" s="145" t="s">
        <v>77</v>
      </c>
      <c r="B40" s="143">
        <v>3.25</v>
      </c>
      <c r="C40" s="210"/>
      <c r="D40" s="4" t="s">
        <v>78</v>
      </c>
      <c r="E40" s="19"/>
      <c r="F40" s="115">
        <v>45</v>
      </c>
      <c r="G40" s="172">
        <v>14</v>
      </c>
      <c r="H40" s="124">
        <v>13.955</v>
      </c>
      <c r="I40" s="13">
        <v>0.73</v>
      </c>
      <c r="J40" s="196">
        <v>0</v>
      </c>
      <c r="K40" s="149">
        <f>SUM(H40/B40)</f>
        <v>4.2938461538461539</v>
      </c>
      <c r="L40" s="7"/>
      <c r="M40" s="19"/>
      <c r="N40" s="115">
        <v>59</v>
      </c>
      <c r="O40" s="172">
        <v>18</v>
      </c>
      <c r="P40" s="124">
        <v>16.995000000000001</v>
      </c>
      <c r="Q40" s="13">
        <v>0.8</v>
      </c>
      <c r="R40" s="14" t="s">
        <v>251</v>
      </c>
      <c r="S40" s="149">
        <f>SUM(P40/B40)</f>
        <v>5.2292307692307691</v>
      </c>
      <c r="T40" s="19"/>
      <c r="U40" s="115">
        <v>45</v>
      </c>
      <c r="V40" s="172">
        <v>18</v>
      </c>
      <c r="W40" s="124">
        <v>14.6</v>
      </c>
      <c r="X40" s="13">
        <v>0.98</v>
      </c>
      <c r="Y40" s="14" t="s">
        <v>251</v>
      </c>
      <c r="Z40" s="149">
        <f>SUM(W40/B40)</f>
        <v>4.4923076923076923</v>
      </c>
      <c r="AA40" s="19"/>
      <c r="AB40" s="115">
        <v>42</v>
      </c>
      <c r="AC40" s="172">
        <v>18</v>
      </c>
      <c r="AD40" s="124">
        <v>12.3</v>
      </c>
      <c r="AE40" s="13">
        <v>0.86</v>
      </c>
      <c r="AF40" s="14" t="s">
        <v>251</v>
      </c>
      <c r="AG40" s="149">
        <f>SUM(AD40/B40)</f>
        <v>3.7846153846153849</v>
      </c>
      <c r="AH40" s="19"/>
      <c r="AI40" s="62">
        <v>167</v>
      </c>
      <c r="AJ40" s="137">
        <v>57.85</v>
      </c>
      <c r="AK40" s="63">
        <v>0.78</v>
      </c>
      <c r="AL40" s="159">
        <v>131</v>
      </c>
      <c r="AM40" s="63"/>
      <c r="AN40" s="63"/>
      <c r="AO40" s="63"/>
      <c r="AP40" s="74"/>
      <c r="AQ40" s="75"/>
    </row>
    <row r="41" spans="1:43" ht="24.95" customHeight="1">
      <c r="A41" s="145" t="s">
        <v>79</v>
      </c>
      <c r="B41" s="143">
        <v>7</v>
      </c>
      <c r="C41" s="210"/>
      <c r="D41" s="4" t="s">
        <v>80</v>
      </c>
      <c r="E41" s="19"/>
      <c r="F41" s="115">
        <v>99</v>
      </c>
      <c r="G41" s="172">
        <v>48</v>
      </c>
      <c r="H41" s="124">
        <v>39.533999999999999</v>
      </c>
      <c r="I41" s="13">
        <v>0.97</v>
      </c>
      <c r="J41" s="196">
        <v>1</v>
      </c>
      <c r="K41" s="149">
        <f t="shared" ref="K41:K42" si="13">SUM(H41/B41)</f>
        <v>5.6477142857142857</v>
      </c>
      <c r="L41" s="9"/>
      <c r="M41" s="19"/>
      <c r="N41" s="115">
        <v>104</v>
      </c>
      <c r="O41" s="172">
        <v>43</v>
      </c>
      <c r="P41" s="124">
        <v>39.155000000000001</v>
      </c>
      <c r="Q41" s="13">
        <v>0.95</v>
      </c>
      <c r="R41" s="14">
        <v>0.87</v>
      </c>
      <c r="S41" s="149">
        <f t="shared" ref="S41:S42" si="14">SUM(P41/B41)</f>
        <v>5.5935714285714289</v>
      </c>
      <c r="T41" s="19"/>
      <c r="U41" s="115">
        <v>89</v>
      </c>
      <c r="V41" s="172">
        <v>44</v>
      </c>
      <c r="W41" s="124">
        <v>35.6</v>
      </c>
      <c r="X41" s="13">
        <v>0.98</v>
      </c>
      <c r="Y41" s="14">
        <v>1</v>
      </c>
      <c r="Z41" s="149">
        <f t="shared" ref="Z41:Z42" si="15">SUM(W41/B41)</f>
        <v>5.0857142857142863</v>
      </c>
      <c r="AA41" s="19"/>
      <c r="AB41" s="115">
        <v>121</v>
      </c>
      <c r="AC41" s="172">
        <v>49</v>
      </c>
      <c r="AD41" s="124">
        <v>39.488999999999997</v>
      </c>
      <c r="AE41" s="13">
        <v>0.98</v>
      </c>
      <c r="AF41" s="14">
        <v>0.79</v>
      </c>
      <c r="AG41" s="149">
        <f t="shared" ref="AG41:AG42" si="16">SUM(AD41/B41)</f>
        <v>5.641285714285714</v>
      </c>
      <c r="AH41" s="19"/>
      <c r="AI41" s="10">
        <v>229</v>
      </c>
      <c r="AJ41" s="134">
        <v>153.77799999999999</v>
      </c>
      <c r="AK41" s="58">
        <v>0.69</v>
      </c>
      <c r="AL41" s="156">
        <v>91</v>
      </c>
      <c r="AM41" s="58"/>
      <c r="AN41" s="58"/>
      <c r="AO41" s="58"/>
      <c r="AP41" s="72"/>
      <c r="AQ41" s="76"/>
    </row>
    <row r="42" spans="1:43" ht="24.95" customHeight="1">
      <c r="A42" s="145" t="s">
        <v>81</v>
      </c>
      <c r="B42" s="143">
        <v>3</v>
      </c>
      <c r="C42" s="210"/>
      <c r="D42" s="4" t="s">
        <v>82</v>
      </c>
      <c r="E42" s="19"/>
      <c r="F42" s="115">
        <v>20</v>
      </c>
      <c r="G42" s="172">
        <v>20</v>
      </c>
      <c r="H42" s="124">
        <v>6.2220000000000004</v>
      </c>
      <c r="I42" s="13">
        <v>1</v>
      </c>
      <c r="J42" s="196">
        <v>0</v>
      </c>
      <c r="K42" s="149">
        <f t="shared" si="13"/>
        <v>2.0740000000000003</v>
      </c>
      <c r="L42" s="9"/>
      <c r="M42" s="19"/>
      <c r="N42" s="115">
        <v>25</v>
      </c>
      <c r="O42" s="172">
        <v>25</v>
      </c>
      <c r="P42" s="124">
        <v>7.7779999999999996</v>
      </c>
      <c r="Q42" s="13">
        <v>1</v>
      </c>
      <c r="R42" s="14">
        <v>1</v>
      </c>
      <c r="S42" s="149">
        <f t="shared" si="14"/>
        <v>2.5926666666666667</v>
      </c>
      <c r="T42" s="19"/>
      <c r="U42" s="115">
        <v>25</v>
      </c>
      <c r="V42" s="172">
        <v>25</v>
      </c>
      <c r="W42" s="124">
        <v>6.6660000000000004</v>
      </c>
      <c r="X42" s="13">
        <v>1</v>
      </c>
      <c r="Y42" s="14">
        <v>1</v>
      </c>
      <c r="Z42" s="149">
        <f t="shared" si="15"/>
        <v>2.222</v>
      </c>
      <c r="AA42" s="19"/>
      <c r="AB42" s="115">
        <v>25</v>
      </c>
      <c r="AC42" s="172">
        <v>25</v>
      </c>
      <c r="AD42" s="124">
        <v>6.1109999999999998</v>
      </c>
      <c r="AE42" s="13">
        <v>1</v>
      </c>
      <c r="AF42" s="14">
        <v>1</v>
      </c>
      <c r="AG42" s="149">
        <f t="shared" si="16"/>
        <v>2.0369999999999999</v>
      </c>
      <c r="AH42" s="19"/>
      <c r="AI42" s="10">
        <v>46</v>
      </c>
      <c r="AJ42" s="134">
        <v>26.777000000000001</v>
      </c>
      <c r="AK42" s="58">
        <v>0.43</v>
      </c>
      <c r="AL42" s="160">
        <v>20</v>
      </c>
      <c r="AM42" s="59"/>
      <c r="AN42" s="59"/>
      <c r="AO42" s="59"/>
      <c r="AP42" s="72"/>
      <c r="AQ42" s="76"/>
    </row>
    <row r="43" spans="1:43" s="186" customFormat="1" ht="24.95" customHeight="1">
      <c r="A43" s="176"/>
      <c r="B43" s="177"/>
      <c r="C43" s="210"/>
      <c r="D43" s="30" t="s">
        <v>32</v>
      </c>
      <c r="E43" s="187"/>
      <c r="F43" s="116">
        <f>SUM(F40:F42)</f>
        <v>164</v>
      </c>
      <c r="G43" s="116"/>
      <c r="H43" s="125">
        <f>SUM(H40:H42)</f>
        <v>59.710999999999999</v>
      </c>
      <c r="I43" s="181"/>
      <c r="J43" s="166"/>
      <c r="K43" s="180"/>
      <c r="L43" s="32"/>
      <c r="M43" s="187"/>
      <c r="N43" s="116">
        <f>SUM(N40+N41+N42)</f>
        <v>188</v>
      </c>
      <c r="O43" s="116"/>
      <c r="P43" s="125">
        <f>SUM(P40:P42)</f>
        <v>63.928000000000004</v>
      </c>
      <c r="Q43" s="181"/>
      <c r="R43" s="181"/>
      <c r="S43" s="180"/>
      <c r="T43" s="187"/>
      <c r="U43" s="116">
        <f>SUM(U40+U41+U42)</f>
        <v>159</v>
      </c>
      <c r="V43" s="116"/>
      <c r="W43" s="125">
        <f>SUM(W40:W42)</f>
        <v>56.866</v>
      </c>
      <c r="X43" s="181"/>
      <c r="Y43" s="181"/>
      <c r="Z43" s="180"/>
      <c r="AA43" s="187"/>
      <c r="AB43" s="116">
        <f>SUM(AB40+AB41+AB42)</f>
        <v>188</v>
      </c>
      <c r="AC43" s="116"/>
      <c r="AD43" s="125">
        <f>SUM(AD40:AD42)</f>
        <v>57.9</v>
      </c>
      <c r="AE43" s="181"/>
      <c r="AF43" s="181"/>
      <c r="AG43" s="180"/>
      <c r="AH43" s="187"/>
      <c r="AI43" s="163">
        <f>SUM(AI40:AI42)</f>
        <v>442</v>
      </c>
      <c r="AJ43" s="135">
        <f>SUM(AJ40:AJ42)</f>
        <v>238.40499999999997</v>
      </c>
      <c r="AK43" s="182">
        <v>0.7</v>
      </c>
      <c r="AL43" s="157">
        <f>SUM(AL40:AL42)</f>
        <v>242</v>
      </c>
      <c r="AM43" s="183"/>
      <c r="AN43" s="183"/>
      <c r="AO43" s="183"/>
      <c r="AP43" s="184"/>
      <c r="AQ43" s="184"/>
    </row>
    <row r="44" spans="1:43" ht="24.95" customHeight="1">
      <c r="C44" s="210"/>
      <c r="D44" s="109"/>
      <c r="E44" s="26"/>
      <c r="F44" s="16"/>
      <c r="G44" s="158"/>
      <c r="H44" s="126"/>
      <c r="I44" s="23"/>
      <c r="J44" s="16"/>
      <c r="K44" s="150"/>
      <c r="L44" s="24"/>
      <c r="M44" s="26"/>
      <c r="N44" s="16"/>
      <c r="O44" s="158"/>
      <c r="P44" s="126"/>
      <c r="Q44" s="23"/>
      <c r="R44" s="23"/>
      <c r="S44" s="150"/>
      <c r="T44" s="26"/>
      <c r="U44" s="16"/>
      <c r="V44" s="158"/>
      <c r="W44" s="126"/>
      <c r="X44" s="23"/>
      <c r="Y44" s="23"/>
      <c r="Z44" s="150"/>
      <c r="AA44" s="26"/>
      <c r="AB44" s="16"/>
      <c r="AC44" s="158"/>
      <c r="AD44" s="126"/>
      <c r="AE44" s="23"/>
      <c r="AF44" s="23"/>
      <c r="AG44" s="150"/>
      <c r="AH44" s="26"/>
      <c r="AI44" s="15"/>
      <c r="AJ44" s="138"/>
      <c r="AK44" s="27"/>
      <c r="AL44" s="161"/>
      <c r="AM44" s="27"/>
      <c r="AN44" s="27"/>
      <c r="AO44" s="27"/>
      <c r="AP44" s="25"/>
      <c r="AQ44" s="25"/>
    </row>
    <row r="45" spans="1:43" ht="30" customHeight="1" thickBot="1">
      <c r="C45" s="210"/>
      <c r="D45" s="2" t="s">
        <v>83</v>
      </c>
      <c r="E45" s="60"/>
      <c r="F45" s="117"/>
      <c r="G45" s="117"/>
      <c r="H45" s="127" t="s">
        <v>33</v>
      </c>
      <c r="I45" s="17"/>
      <c r="J45" s="117"/>
      <c r="K45" s="127"/>
      <c r="L45" s="18"/>
      <c r="M45" s="60"/>
      <c r="N45" s="117"/>
      <c r="O45" s="117"/>
      <c r="P45" s="127"/>
      <c r="Q45" s="17"/>
      <c r="R45" s="17"/>
      <c r="S45" s="127"/>
      <c r="T45" s="60"/>
      <c r="U45" s="117"/>
      <c r="V45" s="117"/>
      <c r="W45" s="127"/>
      <c r="X45" s="17"/>
      <c r="Y45" s="17"/>
      <c r="Z45" s="127"/>
      <c r="AA45" s="60"/>
      <c r="AB45" s="117"/>
      <c r="AC45" s="117"/>
      <c r="AD45" s="127"/>
      <c r="AE45" s="17"/>
      <c r="AF45" s="17"/>
      <c r="AG45" s="127"/>
      <c r="AH45" s="60"/>
      <c r="AI45" s="67"/>
      <c r="AJ45" s="136"/>
      <c r="AK45" s="68"/>
      <c r="AL45" s="68"/>
      <c r="AM45" s="69"/>
      <c r="AN45" s="69"/>
      <c r="AO45" s="69"/>
      <c r="AP45" s="70"/>
      <c r="AQ45" s="71"/>
    </row>
    <row r="46" spans="1:43" ht="24.95" customHeight="1">
      <c r="A46" s="145" t="s">
        <v>84</v>
      </c>
      <c r="B46" s="143">
        <v>1</v>
      </c>
      <c r="C46" s="210"/>
      <c r="D46" s="4" t="s">
        <v>85</v>
      </c>
      <c r="E46" s="19"/>
      <c r="F46" s="115">
        <v>14</v>
      </c>
      <c r="G46" s="172">
        <v>14</v>
      </c>
      <c r="H46" s="124">
        <v>4.6669999999999998</v>
      </c>
      <c r="I46" s="13">
        <v>1</v>
      </c>
      <c r="J46" s="196" t="s">
        <v>251</v>
      </c>
      <c r="K46" s="149">
        <f>SUM(H46/B46)</f>
        <v>4.6669999999999998</v>
      </c>
      <c r="L46" s="7"/>
      <c r="M46" s="19"/>
      <c r="N46" s="115">
        <v>19</v>
      </c>
      <c r="O46" s="172">
        <v>19</v>
      </c>
      <c r="P46" s="124">
        <v>6.3339999999999996</v>
      </c>
      <c r="Q46" s="13">
        <v>0.95</v>
      </c>
      <c r="R46" s="14">
        <v>0.89</v>
      </c>
      <c r="S46" s="149">
        <f>SUM(P46/B46)</f>
        <v>6.3339999999999996</v>
      </c>
      <c r="T46" s="19"/>
      <c r="U46" s="115">
        <v>18</v>
      </c>
      <c r="V46" s="172">
        <v>18</v>
      </c>
      <c r="W46" s="124">
        <v>6.8</v>
      </c>
      <c r="X46" s="13">
        <v>0.94</v>
      </c>
      <c r="Y46" s="14">
        <v>0.89</v>
      </c>
      <c r="Z46" s="149">
        <f>SUM(W46/B46)</f>
        <v>6.8</v>
      </c>
      <c r="AA46" s="19"/>
      <c r="AB46" s="115">
        <v>35</v>
      </c>
      <c r="AC46" s="172">
        <v>18</v>
      </c>
      <c r="AD46" s="124">
        <v>10.6</v>
      </c>
      <c r="AE46" s="13">
        <v>0.97</v>
      </c>
      <c r="AF46" s="14">
        <v>0.89</v>
      </c>
      <c r="AG46" s="149">
        <f>SUM(AD46/B46)</f>
        <v>10.6</v>
      </c>
      <c r="AH46" s="19"/>
      <c r="AI46" s="62">
        <v>54</v>
      </c>
      <c r="AJ46" s="137">
        <v>28.401</v>
      </c>
      <c r="AK46" s="63">
        <v>0.83</v>
      </c>
      <c r="AL46" s="159">
        <v>27</v>
      </c>
      <c r="AM46" s="63"/>
      <c r="AN46" s="63"/>
      <c r="AO46" s="63"/>
      <c r="AP46" s="74"/>
      <c r="AQ46" s="75"/>
    </row>
    <row r="47" spans="1:43" ht="33" customHeight="1">
      <c r="A47" s="152" t="s">
        <v>86</v>
      </c>
      <c r="B47" s="143">
        <v>2</v>
      </c>
      <c r="C47" s="210"/>
      <c r="D47" s="4" t="s">
        <v>87</v>
      </c>
      <c r="E47" s="19"/>
      <c r="F47" s="115">
        <v>54</v>
      </c>
      <c r="G47" s="172">
        <v>12</v>
      </c>
      <c r="H47" s="124">
        <v>18.024000000000001</v>
      </c>
      <c r="I47" s="13">
        <v>0.94</v>
      </c>
      <c r="J47" s="196">
        <v>0.95</v>
      </c>
      <c r="K47" s="149">
        <f t="shared" ref="K47:K57" si="17">SUM(H47/B47)</f>
        <v>9.0120000000000005</v>
      </c>
      <c r="L47" s="9"/>
      <c r="M47" s="19"/>
      <c r="N47" s="115">
        <v>61</v>
      </c>
      <c r="O47" s="172">
        <v>14</v>
      </c>
      <c r="P47" s="124">
        <v>20.622</v>
      </c>
      <c r="Q47" s="13">
        <v>0.92</v>
      </c>
      <c r="R47" s="14">
        <v>1</v>
      </c>
      <c r="S47" s="149">
        <f t="shared" ref="S47:S57" si="18">SUM(P47/B47)</f>
        <v>10.311</v>
      </c>
      <c r="T47" s="19"/>
      <c r="U47" s="115">
        <v>54</v>
      </c>
      <c r="V47" s="172">
        <v>14</v>
      </c>
      <c r="W47" s="124">
        <v>17.645</v>
      </c>
      <c r="X47" s="13">
        <v>0.93</v>
      </c>
      <c r="Y47" s="14">
        <v>1</v>
      </c>
      <c r="Z47" s="149">
        <f t="shared" ref="Z47:Z57" si="19">SUM(W47/B47)</f>
        <v>8.8224999999999998</v>
      </c>
      <c r="AA47" s="19"/>
      <c r="AB47" s="115">
        <v>48</v>
      </c>
      <c r="AC47" s="172">
        <v>15</v>
      </c>
      <c r="AD47" s="124">
        <v>19.355</v>
      </c>
      <c r="AE47" s="13">
        <v>0.94</v>
      </c>
      <c r="AF47" s="14">
        <v>1</v>
      </c>
      <c r="AG47" s="149">
        <f t="shared" ref="AG47:AG57" si="20">SUM(AD47/B47)</f>
        <v>9.6775000000000002</v>
      </c>
      <c r="AH47" s="19"/>
      <c r="AI47" s="10">
        <v>109</v>
      </c>
      <c r="AJ47" s="134">
        <v>75.646000000000001</v>
      </c>
      <c r="AK47" s="58">
        <v>0.68</v>
      </c>
      <c r="AL47" s="156">
        <v>36</v>
      </c>
      <c r="AM47" s="58"/>
      <c r="AN47" s="58"/>
      <c r="AO47" s="58"/>
      <c r="AP47" s="72"/>
      <c r="AQ47" s="76"/>
    </row>
    <row r="48" spans="1:43" ht="24.95" customHeight="1">
      <c r="A48" s="145" t="s">
        <v>88</v>
      </c>
      <c r="B48" s="143">
        <v>2</v>
      </c>
      <c r="C48" s="210"/>
      <c r="D48" s="4" t="s">
        <v>89</v>
      </c>
      <c r="E48" s="19"/>
      <c r="F48" s="115">
        <v>37</v>
      </c>
      <c r="G48" s="172">
        <v>19</v>
      </c>
      <c r="H48" s="124">
        <v>17.667000000000002</v>
      </c>
      <c r="I48" s="13">
        <v>0.92</v>
      </c>
      <c r="J48" s="196">
        <v>0.86</v>
      </c>
      <c r="K48" s="149">
        <f t="shared" si="17"/>
        <v>8.8335000000000008</v>
      </c>
      <c r="L48" s="9"/>
      <c r="M48" s="19"/>
      <c r="N48" s="115">
        <v>32</v>
      </c>
      <c r="O48" s="172">
        <v>16</v>
      </c>
      <c r="P48" s="124">
        <v>14.868</v>
      </c>
      <c r="Q48" s="13">
        <v>0.81</v>
      </c>
      <c r="R48" s="14">
        <v>0.74</v>
      </c>
      <c r="S48" s="149">
        <f t="shared" si="18"/>
        <v>7.4340000000000002</v>
      </c>
      <c r="T48" s="19"/>
      <c r="U48" s="115">
        <v>35</v>
      </c>
      <c r="V48" s="172">
        <v>16</v>
      </c>
      <c r="W48" s="124">
        <v>15.599</v>
      </c>
      <c r="X48" s="13">
        <v>0.91</v>
      </c>
      <c r="Y48" s="14">
        <v>0.76</v>
      </c>
      <c r="Z48" s="149">
        <f t="shared" si="19"/>
        <v>7.7995000000000001</v>
      </c>
      <c r="AA48" s="19"/>
      <c r="AB48" s="115">
        <v>30</v>
      </c>
      <c r="AC48" s="172">
        <v>15</v>
      </c>
      <c r="AD48" s="124">
        <v>13.891</v>
      </c>
      <c r="AE48" s="13">
        <v>0.93</v>
      </c>
      <c r="AF48" s="14">
        <v>0.76</v>
      </c>
      <c r="AG48" s="149">
        <f t="shared" si="20"/>
        <v>6.9455</v>
      </c>
      <c r="AH48" s="19"/>
      <c r="AI48" s="10">
        <v>91</v>
      </c>
      <c r="AJ48" s="134">
        <v>62.024999999999999</v>
      </c>
      <c r="AK48" s="58">
        <v>0.65</v>
      </c>
      <c r="AL48" s="160">
        <v>51</v>
      </c>
      <c r="AM48" s="59"/>
      <c r="AN48" s="59"/>
      <c r="AO48" s="59"/>
      <c r="AP48" s="72"/>
      <c r="AQ48" s="76"/>
    </row>
    <row r="49" spans="1:43" ht="24.95" customHeight="1">
      <c r="A49" s="145" t="s">
        <v>90</v>
      </c>
      <c r="B49" s="143">
        <v>1</v>
      </c>
      <c r="C49" s="210"/>
      <c r="D49" s="4" t="s">
        <v>91</v>
      </c>
      <c r="E49" s="19"/>
      <c r="F49" s="115">
        <v>17</v>
      </c>
      <c r="G49" s="172">
        <v>17</v>
      </c>
      <c r="H49" s="124">
        <v>7.42</v>
      </c>
      <c r="I49" s="13">
        <v>0.94</v>
      </c>
      <c r="J49" s="196">
        <v>0.5</v>
      </c>
      <c r="K49" s="149">
        <f t="shared" si="17"/>
        <v>7.42</v>
      </c>
      <c r="L49" s="9"/>
      <c r="M49" s="19"/>
      <c r="N49" s="115">
        <v>21</v>
      </c>
      <c r="O49" s="172">
        <v>21</v>
      </c>
      <c r="P49" s="124">
        <v>11.2</v>
      </c>
      <c r="Q49" s="13">
        <v>0.86</v>
      </c>
      <c r="R49" s="14">
        <v>0.95</v>
      </c>
      <c r="S49" s="149">
        <f t="shared" si="18"/>
        <v>11.2</v>
      </c>
      <c r="T49" s="19"/>
      <c r="U49" s="115">
        <v>31</v>
      </c>
      <c r="V49" s="172">
        <v>15</v>
      </c>
      <c r="W49" s="124">
        <v>14.8</v>
      </c>
      <c r="X49" s="13">
        <v>1</v>
      </c>
      <c r="Y49" s="14">
        <v>0.75</v>
      </c>
      <c r="Z49" s="149">
        <f t="shared" si="19"/>
        <v>14.8</v>
      </c>
      <c r="AA49" s="19"/>
      <c r="AB49" s="115">
        <v>33</v>
      </c>
      <c r="AC49" s="172">
        <v>16</v>
      </c>
      <c r="AD49" s="124">
        <v>16.62</v>
      </c>
      <c r="AE49" s="13">
        <v>1</v>
      </c>
      <c r="AF49" s="14">
        <v>0.9</v>
      </c>
      <c r="AG49" s="149">
        <f t="shared" si="20"/>
        <v>16.62</v>
      </c>
      <c r="AH49" s="19"/>
      <c r="AI49" s="10">
        <v>73</v>
      </c>
      <c r="AJ49" s="134">
        <v>50.04</v>
      </c>
      <c r="AK49" s="58">
        <v>0.68</v>
      </c>
      <c r="AL49" s="156">
        <v>40</v>
      </c>
      <c r="AM49" s="58"/>
      <c r="AN49" s="58"/>
      <c r="AO49" s="58"/>
      <c r="AP49" s="72"/>
      <c r="AQ49" s="76"/>
    </row>
    <row r="50" spans="1:43" ht="24.95" customHeight="1">
      <c r="A50" s="145" t="s">
        <v>92</v>
      </c>
      <c r="B50" s="143">
        <v>2</v>
      </c>
      <c r="C50" s="210"/>
      <c r="D50" s="4" t="s">
        <v>93</v>
      </c>
      <c r="E50" s="19"/>
      <c r="F50" s="115">
        <v>46</v>
      </c>
      <c r="G50" s="172">
        <v>10</v>
      </c>
      <c r="H50" s="124">
        <v>10.488</v>
      </c>
      <c r="I50" s="13">
        <v>0.87</v>
      </c>
      <c r="J50" s="196">
        <v>0.93</v>
      </c>
      <c r="K50" s="149">
        <f t="shared" si="17"/>
        <v>5.2439999999999998</v>
      </c>
      <c r="L50" s="9"/>
      <c r="M50" s="19"/>
      <c r="N50" s="115">
        <v>51</v>
      </c>
      <c r="O50" s="172">
        <v>11</v>
      </c>
      <c r="P50" s="124">
        <v>11.201000000000001</v>
      </c>
      <c r="Q50" s="13">
        <v>0.96</v>
      </c>
      <c r="R50" s="14">
        <v>0.89</v>
      </c>
      <c r="S50" s="149">
        <f t="shared" si="18"/>
        <v>5.6005000000000003</v>
      </c>
      <c r="T50" s="19"/>
      <c r="U50" s="115">
        <v>65</v>
      </c>
      <c r="V50" s="172">
        <v>13</v>
      </c>
      <c r="W50" s="124">
        <v>13.09</v>
      </c>
      <c r="X50" s="13">
        <v>0.89</v>
      </c>
      <c r="Y50" s="14">
        <v>0.87</v>
      </c>
      <c r="Z50" s="149">
        <f t="shared" si="19"/>
        <v>6.5449999999999999</v>
      </c>
      <c r="AA50" s="19"/>
      <c r="AB50" s="115">
        <v>67</v>
      </c>
      <c r="AC50" s="172">
        <v>15</v>
      </c>
      <c r="AD50" s="124">
        <v>16.291</v>
      </c>
      <c r="AE50" s="13">
        <v>0.91</v>
      </c>
      <c r="AF50" s="14">
        <v>0.83</v>
      </c>
      <c r="AG50" s="149">
        <f t="shared" si="20"/>
        <v>8.1455000000000002</v>
      </c>
      <c r="AH50" s="19"/>
      <c r="AI50" s="10">
        <v>106</v>
      </c>
      <c r="AJ50" s="134">
        <v>51.07</v>
      </c>
      <c r="AK50" s="58">
        <v>0.7</v>
      </c>
      <c r="AL50" s="156">
        <v>23</v>
      </c>
      <c r="AM50" s="58"/>
      <c r="AN50" s="58"/>
      <c r="AO50" s="58"/>
      <c r="AP50" s="72"/>
      <c r="AQ50" s="76"/>
    </row>
    <row r="51" spans="1:43" ht="24.95" customHeight="1">
      <c r="A51" s="145" t="s">
        <v>94</v>
      </c>
      <c r="B51" s="143">
        <v>1</v>
      </c>
      <c r="C51" s="210"/>
      <c r="D51" s="4" t="s">
        <v>95</v>
      </c>
      <c r="E51" s="19"/>
      <c r="F51" s="115">
        <v>10</v>
      </c>
      <c r="G51" s="172">
        <v>10</v>
      </c>
      <c r="H51" s="124">
        <v>3.3330000000000002</v>
      </c>
      <c r="I51" s="13">
        <v>1</v>
      </c>
      <c r="J51" s="196">
        <v>0.67</v>
      </c>
      <c r="K51" s="149">
        <f t="shared" si="17"/>
        <v>3.3330000000000002</v>
      </c>
      <c r="L51" s="9"/>
      <c r="M51" s="19"/>
      <c r="N51" s="115">
        <v>17</v>
      </c>
      <c r="O51" s="172">
        <v>17</v>
      </c>
      <c r="P51" s="124">
        <v>6.423</v>
      </c>
      <c r="Q51" s="13">
        <v>0.94</v>
      </c>
      <c r="R51" s="14">
        <v>0.93</v>
      </c>
      <c r="S51" s="149">
        <f t="shared" si="18"/>
        <v>6.423</v>
      </c>
      <c r="T51" s="19"/>
      <c r="U51" s="115">
        <v>13</v>
      </c>
      <c r="V51" s="172">
        <v>13</v>
      </c>
      <c r="W51" s="124">
        <v>5.2</v>
      </c>
      <c r="X51" s="13">
        <v>1</v>
      </c>
      <c r="Y51" s="14">
        <v>1</v>
      </c>
      <c r="Z51" s="149">
        <f t="shared" si="19"/>
        <v>5.2</v>
      </c>
      <c r="AA51" s="19"/>
      <c r="AB51" s="115">
        <v>13</v>
      </c>
      <c r="AC51" s="172">
        <v>13</v>
      </c>
      <c r="AD51" s="124">
        <v>5.7770000000000001</v>
      </c>
      <c r="AE51" s="13">
        <v>1</v>
      </c>
      <c r="AF51" s="14">
        <v>1</v>
      </c>
      <c r="AG51" s="149">
        <f t="shared" si="20"/>
        <v>5.7770000000000001</v>
      </c>
      <c r="AH51" s="19"/>
      <c r="AI51" s="10">
        <v>28</v>
      </c>
      <c r="AJ51" s="134">
        <v>20.733000000000001</v>
      </c>
      <c r="AK51" s="58">
        <v>0.5</v>
      </c>
      <c r="AL51" s="156">
        <v>10</v>
      </c>
      <c r="AM51" s="58"/>
      <c r="AN51" s="58"/>
      <c r="AO51" s="58"/>
      <c r="AP51" s="72"/>
      <c r="AQ51" s="76"/>
    </row>
    <row r="52" spans="1:43" ht="24.95" customHeight="1">
      <c r="A52" s="145" t="s">
        <v>96</v>
      </c>
      <c r="B52" s="143">
        <v>1</v>
      </c>
      <c r="C52" s="210"/>
      <c r="D52" s="4" t="s">
        <v>97</v>
      </c>
      <c r="E52" s="19"/>
      <c r="F52" s="115">
        <v>11</v>
      </c>
      <c r="G52" s="172">
        <v>11</v>
      </c>
      <c r="H52" s="124">
        <v>5.8659999999999997</v>
      </c>
      <c r="I52" s="13">
        <v>1</v>
      </c>
      <c r="J52" s="196">
        <v>1</v>
      </c>
      <c r="K52" s="149">
        <f t="shared" si="17"/>
        <v>5.8659999999999997</v>
      </c>
      <c r="L52" s="9"/>
      <c r="M52" s="19"/>
      <c r="N52" s="115">
        <v>11</v>
      </c>
      <c r="O52" s="172">
        <v>11</v>
      </c>
      <c r="P52" s="124">
        <v>4.8890000000000002</v>
      </c>
      <c r="Q52" s="13">
        <v>1</v>
      </c>
      <c r="R52" s="14">
        <v>1</v>
      </c>
      <c r="S52" s="149">
        <f t="shared" si="18"/>
        <v>4.8890000000000002</v>
      </c>
      <c r="T52" s="19"/>
      <c r="U52" s="115">
        <v>11</v>
      </c>
      <c r="V52" s="172">
        <v>11</v>
      </c>
      <c r="W52" s="124">
        <v>3.911</v>
      </c>
      <c r="X52" s="13">
        <v>1</v>
      </c>
      <c r="Y52" s="14" t="s">
        <v>251</v>
      </c>
      <c r="Z52" s="149">
        <f t="shared" si="19"/>
        <v>3.911</v>
      </c>
      <c r="AA52" s="19"/>
      <c r="AB52" s="115">
        <v>15</v>
      </c>
      <c r="AC52" s="172">
        <v>15</v>
      </c>
      <c r="AD52" s="124">
        <v>8.6669999999999998</v>
      </c>
      <c r="AE52" s="13">
        <v>1</v>
      </c>
      <c r="AF52" s="14">
        <v>0</v>
      </c>
      <c r="AG52" s="149">
        <f t="shared" si="20"/>
        <v>8.6669999999999998</v>
      </c>
      <c r="AH52" s="19"/>
      <c r="AI52" s="10">
        <v>27</v>
      </c>
      <c r="AJ52" s="134">
        <v>23.332999999999998</v>
      </c>
      <c r="AK52" s="58">
        <v>0.96</v>
      </c>
      <c r="AL52" s="156">
        <v>11</v>
      </c>
      <c r="AM52" s="58"/>
      <c r="AN52" s="58"/>
      <c r="AO52" s="58"/>
      <c r="AP52" s="72"/>
      <c r="AQ52" s="76"/>
    </row>
    <row r="53" spans="1:43" ht="24.95" customHeight="1">
      <c r="A53" s="145" t="s">
        <v>98</v>
      </c>
      <c r="B53" s="143">
        <v>2</v>
      </c>
      <c r="C53" s="210"/>
      <c r="D53" s="4" t="s">
        <v>99</v>
      </c>
      <c r="E53" s="19"/>
      <c r="F53" s="115">
        <v>22</v>
      </c>
      <c r="G53" s="172">
        <v>11</v>
      </c>
      <c r="H53" s="124">
        <v>10.266</v>
      </c>
      <c r="I53" s="13">
        <v>1</v>
      </c>
      <c r="J53" s="196">
        <v>1</v>
      </c>
      <c r="K53" s="149">
        <f t="shared" si="17"/>
        <v>5.133</v>
      </c>
      <c r="L53" s="9"/>
      <c r="M53" s="19"/>
      <c r="N53" s="115">
        <v>39</v>
      </c>
      <c r="O53" s="172">
        <v>13</v>
      </c>
      <c r="P53" s="124">
        <v>15.38</v>
      </c>
      <c r="Q53" s="13">
        <v>0.92</v>
      </c>
      <c r="R53" s="14">
        <v>0.96</v>
      </c>
      <c r="S53" s="149">
        <f t="shared" si="18"/>
        <v>7.69</v>
      </c>
      <c r="T53" s="19"/>
      <c r="U53" s="115">
        <v>22</v>
      </c>
      <c r="V53" s="172">
        <v>11</v>
      </c>
      <c r="W53" s="124">
        <v>8.7119999999999997</v>
      </c>
      <c r="X53" s="13">
        <v>0.95</v>
      </c>
      <c r="Y53" s="14">
        <v>1</v>
      </c>
      <c r="Z53" s="149">
        <f t="shared" si="19"/>
        <v>4.3559999999999999</v>
      </c>
      <c r="AA53" s="19"/>
      <c r="AB53" s="115">
        <v>28</v>
      </c>
      <c r="AC53" s="172">
        <v>14</v>
      </c>
      <c r="AD53" s="124">
        <v>10.577999999999999</v>
      </c>
      <c r="AE53" s="13">
        <v>0.96</v>
      </c>
      <c r="AF53" s="14">
        <v>1</v>
      </c>
      <c r="AG53" s="149">
        <f t="shared" si="20"/>
        <v>5.2889999999999997</v>
      </c>
      <c r="AH53" s="19"/>
      <c r="AI53" s="10">
        <v>55</v>
      </c>
      <c r="AJ53" s="134">
        <v>44.936</v>
      </c>
      <c r="AK53" s="58">
        <v>0.89</v>
      </c>
      <c r="AL53" s="156">
        <v>33</v>
      </c>
      <c r="AM53" s="58"/>
      <c r="AN53" s="58"/>
      <c r="AO53" s="58"/>
      <c r="AP53" s="72"/>
      <c r="AQ53" s="76"/>
    </row>
    <row r="54" spans="1:43" ht="24.95" customHeight="1">
      <c r="A54" s="145" t="s">
        <v>100</v>
      </c>
      <c r="B54" s="143">
        <v>2.5</v>
      </c>
      <c r="C54" s="210"/>
      <c r="D54" s="4" t="s">
        <v>101</v>
      </c>
      <c r="E54" s="19"/>
      <c r="F54" s="115">
        <v>35</v>
      </c>
      <c r="G54" s="172">
        <v>12</v>
      </c>
      <c r="H54" s="124">
        <v>15.489000000000001</v>
      </c>
      <c r="I54" s="13">
        <v>1</v>
      </c>
      <c r="J54" s="196">
        <v>0.93</v>
      </c>
      <c r="K54" s="149">
        <f t="shared" si="17"/>
        <v>6.1956000000000007</v>
      </c>
      <c r="L54" s="9"/>
      <c r="M54" s="19"/>
      <c r="N54" s="115">
        <v>27</v>
      </c>
      <c r="O54" s="172">
        <v>14</v>
      </c>
      <c r="P54" s="124">
        <v>12.022</v>
      </c>
      <c r="Q54" s="13">
        <v>1</v>
      </c>
      <c r="R54" s="14">
        <v>0.81</v>
      </c>
      <c r="S54" s="149">
        <f t="shared" si="18"/>
        <v>4.8087999999999997</v>
      </c>
      <c r="T54" s="19"/>
      <c r="U54" s="115">
        <v>41</v>
      </c>
      <c r="V54" s="172">
        <v>14</v>
      </c>
      <c r="W54" s="124">
        <v>19.175999999999998</v>
      </c>
      <c r="X54" s="13">
        <v>1</v>
      </c>
      <c r="Y54" s="14">
        <v>0.97</v>
      </c>
      <c r="Z54" s="149">
        <f t="shared" si="19"/>
        <v>7.670399999999999</v>
      </c>
      <c r="AA54" s="19"/>
      <c r="AB54" s="115">
        <v>33</v>
      </c>
      <c r="AC54" s="172">
        <v>16</v>
      </c>
      <c r="AD54" s="124">
        <v>13.288</v>
      </c>
      <c r="AE54" s="13">
        <v>1</v>
      </c>
      <c r="AF54" s="14">
        <v>0.81</v>
      </c>
      <c r="AG54" s="149">
        <f t="shared" si="20"/>
        <v>5.3151999999999999</v>
      </c>
      <c r="AH54" s="19"/>
      <c r="AI54" s="10">
        <v>58</v>
      </c>
      <c r="AJ54" s="134">
        <v>59.975000000000001</v>
      </c>
      <c r="AK54" s="58">
        <v>0.59</v>
      </c>
      <c r="AL54" s="156">
        <v>16</v>
      </c>
      <c r="AM54" s="58"/>
      <c r="AN54" s="58"/>
      <c r="AO54" s="58"/>
      <c r="AP54" s="72"/>
      <c r="AQ54" s="76"/>
    </row>
    <row r="55" spans="1:43" ht="24.95" customHeight="1">
      <c r="A55" s="145" t="s">
        <v>102</v>
      </c>
      <c r="B55" s="143">
        <v>1</v>
      </c>
      <c r="C55" s="210"/>
      <c r="D55" s="4" t="s">
        <v>103</v>
      </c>
      <c r="E55" s="19"/>
      <c r="F55" s="115"/>
      <c r="G55" s="172"/>
      <c r="H55" s="124"/>
      <c r="I55" s="13"/>
      <c r="J55" s="115"/>
      <c r="K55" s="149">
        <f t="shared" si="17"/>
        <v>0</v>
      </c>
      <c r="L55" s="9"/>
      <c r="M55" s="19"/>
      <c r="N55" s="115"/>
      <c r="O55" s="172"/>
      <c r="P55" s="124"/>
      <c r="Q55" s="13"/>
      <c r="R55" s="14"/>
      <c r="S55" s="149">
        <f t="shared" si="18"/>
        <v>0</v>
      </c>
      <c r="T55" s="19"/>
      <c r="U55" s="115"/>
      <c r="V55" s="172"/>
      <c r="W55" s="124"/>
      <c r="X55" s="13"/>
      <c r="Y55" s="14"/>
      <c r="Z55" s="149">
        <f t="shared" si="19"/>
        <v>0</v>
      </c>
      <c r="AA55" s="19"/>
      <c r="AB55" s="115"/>
      <c r="AC55" s="172"/>
      <c r="AD55" s="124"/>
      <c r="AE55" s="13"/>
      <c r="AF55" s="14"/>
      <c r="AG55" s="149">
        <f t="shared" si="20"/>
        <v>0</v>
      </c>
      <c r="AH55" s="19"/>
      <c r="AI55" s="10"/>
      <c r="AJ55" s="134"/>
      <c r="AK55" s="58"/>
      <c r="AL55" s="156"/>
      <c r="AM55" s="58"/>
      <c r="AN55" s="58"/>
      <c r="AO55" s="58"/>
      <c r="AP55" s="72"/>
      <c r="AQ55" s="76"/>
    </row>
    <row r="56" spans="1:43" ht="24.95" customHeight="1">
      <c r="A56" s="145" t="s">
        <v>104</v>
      </c>
      <c r="B56" s="143">
        <v>2</v>
      </c>
      <c r="C56" s="210"/>
      <c r="D56" s="4" t="s">
        <v>105</v>
      </c>
      <c r="E56" s="19"/>
      <c r="F56" s="115">
        <v>84</v>
      </c>
      <c r="G56" s="172">
        <v>16</v>
      </c>
      <c r="H56" s="124">
        <v>13.154999999999999</v>
      </c>
      <c r="I56" s="13">
        <v>0.92</v>
      </c>
      <c r="J56" s="196">
        <v>0.81</v>
      </c>
      <c r="K56" s="149">
        <f t="shared" si="17"/>
        <v>6.5774999999999997</v>
      </c>
      <c r="L56" s="9"/>
      <c r="M56" s="19"/>
      <c r="N56" s="115">
        <v>144</v>
      </c>
      <c r="O56" s="172">
        <v>25</v>
      </c>
      <c r="P56" s="124">
        <v>24.401</v>
      </c>
      <c r="Q56" s="13">
        <v>0.83</v>
      </c>
      <c r="R56" s="14">
        <v>0.75</v>
      </c>
      <c r="S56" s="149">
        <f t="shared" si="18"/>
        <v>12.2005</v>
      </c>
      <c r="T56" s="19"/>
      <c r="U56" s="115">
        <v>170</v>
      </c>
      <c r="V56" s="172">
        <v>25</v>
      </c>
      <c r="W56" s="124">
        <v>24.11</v>
      </c>
      <c r="X56" s="13">
        <v>0.89</v>
      </c>
      <c r="Y56" s="14">
        <v>0.81</v>
      </c>
      <c r="Z56" s="149">
        <f t="shared" si="19"/>
        <v>12.055</v>
      </c>
      <c r="AA56" s="19"/>
      <c r="AB56" s="115">
        <v>156</v>
      </c>
      <c r="AC56" s="172">
        <v>23</v>
      </c>
      <c r="AD56" s="124">
        <v>23.378</v>
      </c>
      <c r="AE56" s="13">
        <v>0.88</v>
      </c>
      <c r="AF56" s="14">
        <v>0.56999999999999995</v>
      </c>
      <c r="AG56" s="149">
        <f t="shared" si="20"/>
        <v>11.689</v>
      </c>
      <c r="AH56" s="19"/>
      <c r="AI56" s="10">
        <v>422</v>
      </c>
      <c r="AJ56" s="134">
        <v>85.043999999999997</v>
      </c>
      <c r="AK56" s="58">
        <v>0.5</v>
      </c>
      <c r="AL56" s="156"/>
      <c r="AM56" s="58"/>
      <c r="AN56" s="58"/>
      <c r="AO56" s="58"/>
      <c r="AP56" s="72"/>
      <c r="AQ56" s="76"/>
    </row>
    <row r="57" spans="1:43" ht="24.95" customHeight="1">
      <c r="A57" s="145" t="s">
        <v>106</v>
      </c>
      <c r="B57" s="143">
        <v>1.5</v>
      </c>
      <c r="C57" s="210"/>
      <c r="D57" s="5" t="s">
        <v>107</v>
      </c>
      <c r="E57" s="19"/>
      <c r="F57" s="115">
        <v>79</v>
      </c>
      <c r="G57" s="172">
        <v>12</v>
      </c>
      <c r="H57" s="124">
        <v>5.6</v>
      </c>
      <c r="I57" s="13">
        <v>0.81</v>
      </c>
      <c r="J57" s="196">
        <v>0.67</v>
      </c>
      <c r="K57" s="149">
        <f t="shared" si="17"/>
        <v>3.7333333333333329</v>
      </c>
      <c r="L57" s="9"/>
      <c r="M57" s="19"/>
      <c r="N57" s="115">
        <v>152</v>
      </c>
      <c r="O57" s="172">
        <v>20</v>
      </c>
      <c r="P57" s="124">
        <v>12.446999999999999</v>
      </c>
      <c r="Q57" s="13">
        <v>0.71</v>
      </c>
      <c r="R57" s="14">
        <v>0.66</v>
      </c>
      <c r="S57" s="149">
        <f t="shared" si="18"/>
        <v>8.298</v>
      </c>
      <c r="T57" s="19"/>
      <c r="U57" s="115">
        <v>162</v>
      </c>
      <c r="V57" s="172">
        <v>17</v>
      </c>
      <c r="W57" s="124">
        <v>12.955</v>
      </c>
      <c r="X57" s="13">
        <v>0.76</v>
      </c>
      <c r="Y57" s="14">
        <v>0.73</v>
      </c>
      <c r="Z57" s="149">
        <f t="shared" si="19"/>
        <v>8.6366666666666667</v>
      </c>
      <c r="AA57" s="19"/>
      <c r="AB57" s="115">
        <v>167</v>
      </c>
      <c r="AC57" s="172">
        <v>19</v>
      </c>
      <c r="AD57" s="124">
        <v>14.355</v>
      </c>
      <c r="AE57" s="13">
        <v>0.7</v>
      </c>
      <c r="AF57" s="14">
        <v>0.43</v>
      </c>
      <c r="AG57" s="149">
        <f t="shared" si="20"/>
        <v>9.57</v>
      </c>
      <c r="AH57" s="19"/>
      <c r="AI57" s="10">
        <v>453</v>
      </c>
      <c r="AJ57" s="134">
        <v>45.356999999999999</v>
      </c>
      <c r="AK57" s="59">
        <v>0.38</v>
      </c>
      <c r="AL57" s="160"/>
      <c r="AM57" s="58"/>
      <c r="AN57" s="58"/>
      <c r="AO57" s="58"/>
      <c r="AP57" s="72"/>
      <c r="AQ57" s="76"/>
    </row>
    <row r="58" spans="1:43" s="186" customFormat="1" ht="24.95" customHeight="1">
      <c r="A58" s="176"/>
      <c r="B58" s="177"/>
      <c r="C58" s="210"/>
      <c r="D58" s="30" t="s">
        <v>32</v>
      </c>
      <c r="E58" s="178"/>
      <c r="F58" s="116">
        <f>SUM(F46:F57)</f>
        <v>409</v>
      </c>
      <c r="G58" s="116"/>
      <c r="H58" s="125">
        <f>SUM(H46:H57)</f>
        <v>111.97500000000001</v>
      </c>
      <c r="I58" s="179"/>
      <c r="J58" s="166"/>
      <c r="K58" s="180"/>
      <c r="L58" s="32"/>
      <c r="M58" s="178"/>
      <c r="N58" s="116">
        <f>SUM(N46+N47+N48+N49+N50+N51+N52+N53+N54+N55+N56+N57)</f>
        <v>574</v>
      </c>
      <c r="O58" s="116"/>
      <c r="P58" s="125">
        <f>SUM(P46:P57)</f>
        <v>139.78699999999998</v>
      </c>
      <c r="Q58" s="179"/>
      <c r="R58" s="181"/>
      <c r="S58" s="180"/>
      <c r="T58" s="178"/>
      <c r="U58" s="116">
        <f>SUM(U46+U47+U48+U49+U50+U51+U52+U53+U54+U55+U56+U57)</f>
        <v>622</v>
      </c>
      <c r="V58" s="116"/>
      <c r="W58" s="125">
        <f>SUM(W46:W57)</f>
        <v>141.99800000000002</v>
      </c>
      <c r="X58" s="179"/>
      <c r="Y58" s="181"/>
      <c r="Z58" s="180"/>
      <c r="AA58" s="178"/>
      <c r="AB58" s="116">
        <f>SUM(AB46+AB47+AB48+AB49+AB50+AB51+AB52+AB53+AB54+AB55+AB56+AB57)</f>
        <v>625</v>
      </c>
      <c r="AC58" s="116"/>
      <c r="AD58" s="125">
        <f>SUM(AD46:AD57)</f>
        <v>152.79999999999998</v>
      </c>
      <c r="AE58" s="179"/>
      <c r="AF58" s="181"/>
      <c r="AG58" s="180"/>
      <c r="AH58" s="178"/>
      <c r="AI58" s="57">
        <f>SUM(AI46:AI57)</f>
        <v>1476</v>
      </c>
      <c r="AJ58" s="135">
        <f>SUM(AJ46:AJ57)</f>
        <v>546.56000000000006</v>
      </c>
      <c r="AK58" s="182"/>
      <c r="AL58" s="157">
        <f>SUM(AL46:AL57)</f>
        <v>247</v>
      </c>
      <c r="AM58" s="183"/>
      <c r="AN58" s="183"/>
      <c r="AO58" s="183"/>
      <c r="AP58" s="184"/>
      <c r="AQ58" s="184"/>
    </row>
    <row r="59" spans="1:43" ht="24.95" customHeight="1">
      <c r="C59" s="210"/>
      <c r="D59" s="109"/>
      <c r="E59" s="26"/>
      <c r="F59" s="16"/>
      <c r="G59" s="158"/>
      <c r="H59" s="126"/>
      <c r="I59" s="23"/>
      <c r="J59" s="16"/>
      <c r="K59" s="150"/>
      <c r="L59" s="24"/>
      <c r="M59" s="26"/>
      <c r="N59" s="16"/>
      <c r="O59" s="158"/>
      <c r="P59" s="126"/>
      <c r="Q59" s="23"/>
      <c r="R59" s="23"/>
      <c r="S59" s="150"/>
      <c r="T59" s="26"/>
      <c r="U59" s="16"/>
      <c r="V59" s="158"/>
      <c r="W59" s="126"/>
      <c r="X59" s="23"/>
      <c r="Y59" s="23"/>
      <c r="Z59" s="150"/>
      <c r="AA59" s="26"/>
      <c r="AB59" s="16"/>
      <c r="AC59" s="158"/>
      <c r="AD59" s="126"/>
      <c r="AE59" s="23"/>
      <c r="AF59" s="23"/>
      <c r="AG59" s="150"/>
      <c r="AH59" s="26"/>
      <c r="AI59" s="15"/>
      <c r="AJ59" s="138"/>
      <c r="AK59" s="27"/>
      <c r="AL59" s="161"/>
      <c r="AM59" s="27"/>
      <c r="AN59" s="27"/>
      <c r="AO59" s="27"/>
      <c r="AP59" s="25"/>
      <c r="AQ59" s="25"/>
    </row>
    <row r="60" spans="1:43" ht="30" customHeight="1" thickBot="1">
      <c r="C60" s="210"/>
      <c r="D60" s="2" t="s">
        <v>108</v>
      </c>
      <c r="E60" s="60"/>
      <c r="F60" s="117"/>
      <c r="G60" s="117"/>
      <c r="H60" s="127"/>
      <c r="I60" s="17"/>
      <c r="J60" s="117"/>
      <c r="K60" s="127"/>
      <c r="L60" s="18"/>
      <c r="M60" s="60"/>
      <c r="N60" s="117"/>
      <c r="O60" s="117"/>
      <c r="P60" s="127"/>
      <c r="Q60" s="17"/>
      <c r="R60" s="17"/>
      <c r="S60" s="127"/>
      <c r="T60" s="60"/>
      <c r="U60" s="117"/>
      <c r="V60" s="117"/>
      <c r="W60" s="127"/>
      <c r="X60" s="17"/>
      <c r="Y60" s="17"/>
      <c r="Z60" s="127"/>
      <c r="AA60" s="60"/>
      <c r="AB60" s="117"/>
      <c r="AC60" s="117"/>
      <c r="AD60" s="127"/>
      <c r="AE60" s="17"/>
      <c r="AF60" s="17"/>
      <c r="AG60" s="127"/>
      <c r="AH60" s="60"/>
      <c r="AI60" s="67"/>
      <c r="AJ60" s="136"/>
      <c r="AK60" s="68"/>
      <c r="AL60" s="68"/>
      <c r="AM60" s="69"/>
      <c r="AN60" s="69"/>
      <c r="AO60" s="69"/>
      <c r="AP60" s="70"/>
      <c r="AQ60" s="71"/>
    </row>
    <row r="61" spans="1:43" ht="24.95" customHeight="1">
      <c r="A61" s="145" t="s">
        <v>109</v>
      </c>
      <c r="B61" s="143">
        <v>2</v>
      </c>
      <c r="C61" s="210"/>
      <c r="D61" s="4" t="s">
        <v>110</v>
      </c>
      <c r="E61" s="19"/>
      <c r="F61" s="115">
        <v>36</v>
      </c>
      <c r="G61" s="172">
        <v>6</v>
      </c>
      <c r="H61" s="124">
        <v>4.7569999999999997</v>
      </c>
      <c r="I61" s="13">
        <v>0.92</v>
      </c>
      <c r="J61" s="115"/>
      <c r="K61" s="149">
        <f>SUM(H61/B61)</f>
        <v>2.3784999999999998</v>
      </c>
      <c r="L61" s="7"/>
      <c r="M61" s="19"/>
      <c r="N61" s="115">
        <v>58</v>
      </c>
      <c r="O61" s="172">
        <v>8</v>
      </c>
      <c r="P61" s="124">
        <v>9.3550000000000004</v>
      </c>
      <c r="Q61" s="13">
        <v>0.88</v>
      </c>
      <c r="R61" s="14"/>
      <c r="S61" s="149">
        <f>SUM(P61/B61)</f>
        <v>4.6775000000000002</v>
      </c>
      <c r="T61" s="19"/>
      <c r="U61" s="115">
        <v>58</v>
      </c>
      <c r="V61" s="172">
        <v>8</v>
      </c>
      <c r="W61" s="124">
        <v>9.0459999999999994</v>
      </c>
      <c r="X61" s="13">
        <v>0.92</v>
      </c>
      <c r="Y61" s="14"/>
      <c r="Z61" s="149">
        <f>SUM(W61/B61)</f>
        <v>4.5229999999999997</v>
      </c>
      <c r="AA61" s="19"/>
      <c r="AB61" s="115">
        <v>67</v>
      </c>
      <c r="AC61" s="172">
        <v>8</v>
      </c>
      <c r="AD61" s="124">
        <v>11.069000000000001</v>
      </c>
      <c r="AE61" s="13">
        <v>0.93</v>
      </c>
      <c r="AF61" s="14"/>
      <c r="AG61" s="149">
        <f>SUM(AD61/B61)</f>
        <v>5.5345000000000004</v>
      </c>
      <c r="AH61" s="19"/>
      <c r="AI61" s="62">
        <v>117</v>
      </c>
      <c r="AJ61" s="137">
        <v>34.226999999999997</v>
      </c>
      <c r="AK61" s="63">
        <v>1</v>
      </c>
      <c r="AL61" s="159">
        <v>24</v>
      </c>
      <c r="AM61" s="63"/>
      <c r="AN61" s="63"/>
      <c r="AO61" s="63"/>
      <c r="AP61" s="74"/>
      <c r="AQ61" s="75"/>
    </row>
    <row r="62" spans="1:43" ht="24.95" customHeight="1">
      <c r="A62" s="145" t="s">
        <v>111</v>
      </c>
      <c r="B62" s="143">
        <v>6</v>
      </c>
      <c r="C62" s="210"/>
      <c r="D62" s="4" t="s">
        <v>112</v>
      </c>
      <c r="E62" s="19"/>
      <c r="F62" s="115">
        <v>990</v>
      </c>
      <c r="G62" s="172">
        <v>19</v>
      </c>
      <c r="H62" s="124">
        <v>36.064</v>
      </c>
      <c r="I62" s="13">
        <v>1</v>
      </c>
      <c r="J62" s="196">
        <v>0.57999999999999996</v>
      </c>
      <c r="K62" s="149">
        <f t="shared" ref="K62:K64" si="21">SUM(H62/B62)</f>
        <v>6.0106666666666664</v>
      </c>
      <c r="L62" s="9"/>
      <c r="M62" s="19"/>
      <c r="N62" s="115">
        <v>980</v>
      </c>
      <c r="O62" s="172">
        <v>18</v>
      </c>
      <c r="P62" s="124">
        <v>94.656000000000006</v>
      </c>
      <c r="Q62" s="13">
        <v>1</v>
      </c>
      <c r="R62" s="14">
        <v>0.98</v>
      </c>
      <c r="S62" s="149">
        <f t="shared" ref="S62:S64" si="22">SUM(P62/B62)</f>
        <v>15.776000000000002</v>
      </c>
      <c r="T62" s="19"/>
      <c r="U62" s="115">
        <v>1009</v>
      </c>
      <c r="V62" s="172">
        <v>18</v>
      </c>
      <c r="W62" s="124">
        <v>97.864999999999995</v>
      </c>
      <c r="X62" s="13">
        <v>0.99</v>
      </c>
      <c r="Y62" s="14">
        <v>0.96</v>
      </c>
      <c r="Z62" s="149">
        <f t="shared" ref="Z62:Z64" si="23">SUM(W62/B62)</f>
        <v>16.310833333333331</v>
      </c>
      <c r="AA62" s="19"/>
      <c r="AB62" s="115">
        <v>1054</v>
      </c>
      <c r="AC62" s="172">
        <v>18</v>
      </c>
      <c r="AD62" s="124">
        <v>97.545000000000002</v>
      </c>
      <c r="AE62" s="13">
        <v>1</v>
      </c>
      <c r="AF62" s="14">
        <v>0.96</v>
      </c>
      <c r="AG62" s="149">
        <f t="shared" ref="AG62:AG64" si="24">SUM(AD62/B62)</f>
        <v>16.2575</v>
      </c>
      <c r="AH62" s="19"/>
      <c r="AI62" s="10">
        <v>1518</v>
      </c>
      <c r="AJ62" s="134">
        <v>326.13</v>
      </c>
      <c r="AK62" s="58">
        <v>0.4</v>
      </c>
      <c r="AL62" s="156"/>
      <c r="AM62" s="58"/>
      <c r="AN62" s="58"/>
      <c r="AO62" s="58"/>
      <c r="AP62" s="72"/>
      <c r="AQ62" s="76"/>
    </row>
    <row r="63" spans="1:43" ht="24.95" customHeight="1">
      <c r="A63" s="145" t="s">
        <v>113</v>
      </c>
      <c r="B63" s="143">
        <v>3.75</v>
      </c>
      <c r="C63" s="210"/>
      <c r="D63" s="4" t="s">
        <v>114</v>
      </c>
      <c r="E63" s="19"/>
      <c r="F63" s="115">
        <v>76</v>
      </c>
      <c r="G63" s="172">
        <v>14</v>
      </c>
      <c r="H63" s="124">
        <v>22.298999999999999</v>
      </c>
      <c r="I63" s="13">
        <v>0.84</v>
      </c>
      <c r="J63" s="196">
        <v>1</v>
      </c>
      <c r="K63" s="149">
        <f t="shared" si="21"/>
        <v>5.9463999999999997</v>
      </c>
      <c r="L63" s="9"/>
      <c r="M63" s="19"/>
      <c r="N63" s="115">
        <v>80</v>
      </c>
      <c r="O63" s="172">
        <v>17</v>
      </c>
      <c r="P63" s="124">
        <v>27.119</v>
      </c>
      <c r="Q63" s="13">
        <v>0.9</v>
      </c>
      <c r="R63" s="14">
        <v>0.87</v>
      </c>
      <c r="S63" s="149">
        <f t="shared" si="22"/>
        <v>7.2317333333333336</v>
      </c>
      <c r="T63" s="19"/>
      <c r="U63" s="115">
        <v>76</v>
      </c>
      <c r="V63" s="172">
        <v>16</v>
      </c>
      <c r="W63" s="124">
        <v>24.667000000000002</v>
      </c>
      <c r="X63" s="13">
        <v>0.89</v>
      </c>
      <c r="Y63" s="14">
        <v>0.98</v>
      </c>
      <c r="Z63" s="149">
        <f t="shared" si="23"/>
        <v>6.577866666666667</v>
      </c>
      <c r="AA63" s="19"/>
      <c r="AB63" s="115">
        <v>80</v>
      </c>
      <c r="AC63" s="172">
        <v>14</v>
      </c>
      <c r="AD63" s="124">
        <v>26.538</v>
      </c>
      <c r="AE63" s="13">
        <v>0.97</v>
      </c>
      <c r="AF63" s="14">
        <v>0.85</v>
      </c>
      <c r="AG63" s="149">
        <f t="shared" si="24"/>
        <v>7.0768000000000004</v>
      </c>
      <c r="AH63" s="19"/>
      <c r="AI63" s="10">
        <v>155</v>
      </c>
      <c r="AJ63" s="134">
        <v>98.537000000000006</v>
      </c>
      <c r="AK63" s="58">
        <v>0.74</v>
      </c>
      <c r="AL63" s="160">
        <v>53</v>
      </c>
      <c r="AM63" s="59"/>
      <c r="AN63" s="59"/>
      <c r="AO63" s="59"/>
      <c r="AP63" s="72"/>
      <c r="AQ63" s="76"/>
    </row>
    <row r="64" spans="1:43" ht="24.95" customHeight="1">
      <c r="A64" s="145" t="s">
        <v>102</v>
      </c>
      <c r="B64" s="143">
        <v>0.1</v>
      </c>
      <c r="C64" s="210"/>
      <c r="D64" s="4" t="s">
        <v>115</v>
      </c>
      <c r="E64" s="19"/>
      <c r="F64" s="115">
        <v>6</v>
      </c>
      <c r="G64" s="172">
        <v>3</v>
      </c>
      <c r="H64" s="124">
        <v>0.44600000000000001</v>
      </c>
      <c r="I64" s="13">
        <v>0.83</v>
      </c>
      <c r="J64" s="115"/>
      <c r="K64" s="149">
        <f t="shared" si="21"/>
        <v>4.46</v>
      </c>
      <c r="L64" s="9"/>
      <c r="M64" s="19"/>
      <c r="N64" s="115">
        <v>5</v>
      </c>
      <c r="O64" s="172">
        <v>3</v>
      </c>
      <c r="P64" s="124">
        <v>0.24399999999999999</v>
      </c>
      <c r="Q64" s="13">
        <v>0.8</v>
      </c>
      <c r="R64" s="14"/>
      <c r="S64" s="149">
        <f t="shared" si="22"/>
        <v>2.44</v>
      </c>
      <c r="T64" s="19"/>
      <c r="U64" s="115">
        <v>11</v>
      </c>
      <c r="V64" s="172">
        <v>4</v>
      </c>
      <c r="W64" s="124">
        <v>0.86599999999999999</v>
      </c>
      <c r="X64" s="13">
        <v>1</v>
      </c>
      <c r="Y64" s="14"/>
      <c r="Z64" s="149">
        <f t="shared" si="23"/>
        <v>8.66</v>
      </c>
      <c r="AA64" s="19"/>
      <c r="AB64" s="115">
        <v>14</v>
      </c>
      <c r="AC64" s="172">
        <v>4</v>
      </c>
      <c r="AD64" s="124">
        <v>0.877</v>
      </c>
      <c r="AE64" s="13">
        <v>0.79</v>
      </c>
      <c r="AF64" s="14"/>
      <c r="AG64" s="149">
        <f t="shared" si="24"/>
        <v>8.77</v>
      </c>
      <c r="AH64" s="19"/>
      <c r="AI64" s="10">
        <v>33</v>
      </c>
      <c r="AJ64" s="134">
        <f>SUM(AD64+W64+P64+H64)</f>
        <v>2.4329999999999998</v>
      </c>
      <c r="AK64" s="58"/>
      <c r="AL64" s="156"/>
      <c r="AM64" s="58"/>
      <c r="AN64" s="58"/>
      <c r="AO64" s="58"/>
      <c r="AP64" s="72"/>
      <c r="AQ64" s="76"/>
    </row>
    <row r="65" spans="1:43" s="186" customFormat="1" ht="24.95" customHeight="1">
      <c r="A65" s="176"/>
      <c r="B65" s="177"/>
      <c r="C65" s="210"/>
      <c r="D65" s="30" t="s">
        <v>32</v>
      </c>
      <c r="E65" s="178"/>
      <c r="F65" s="116">
        <f>SUM(F61:F64)</f>
        <v>1108</v>
      </c>
      <c r="G65" s="116"/>
      <c r="H65" s="125">
        <f>SUM(H61:H64)</f>
        <v>63.565999999999995</v>
      </c>
      <c r="I65" s="179"/>
      <c r="J65" s="166"/>
      <c r="K65" s="180"/>
      <c r="L65" s="32"/>
      <c r="M65" s="178"/>
      <c r="N65" s="116">
        <f>SUM(N61+N62+N63+N64)</f>
        <v>1123</v>
      </c>
      <c r="O65" s="116"/>
      <c r="P65" s="125">
        <f>SUM(P61:P64)</f>
        <v>131.374</v>
      </c>
      <c r="Q65" s="179"/>
      <c r="R65" s="181"/>
      <c r="S65" s="180"/>
      <c r="T65" s="178"/>
      <c r="U65" s="116">
        <f>SUM(U61+U62+U63+U64)</f>
        <v>1154</v>
      </c>
      <c r="V65" s="116"/>
      <c r="W65" s="125">
        <f>SUM(W61:W64)</f>
        <v>132.44400000000002</v>
      </c>
      <c r="X65" s="179"/>
      <c r="Y65" s="181"/>
      <c r="Z65" s="180"/>
      <c r="AA65" s="178"/>
      <c r="AB65" s="116">
        <f>SUM(AB61+AB62+AB63+AB64)</f>
        <v>1215</v>
      </c>
      <c r="AC65" s="116"/>
      <c r="AD65" s="125">
        <f>SUM(AD61:AD64)</f>
        <v>136.02900000000002</v>
      </c>
      <c r="AE65" s="179"/>
      <c r="AF65" s="181"/>
      <c r="AG65" s="180"/>
      <c r="AH65" s="178"/>
      <c r="AI65" s="57">
        <f>SUM(AI61:AI64)</f>
        <v>1823</v>
      </c>
      <c r="AJ65" s="135">
        <f>SUM(AJ61:AJ64)</f>
        <v>461.327</v>
      </c>
      <c r="AK65" s="182"/>
      <c r="AL65" s="157">
        <f>SUM(AL61:AL64)</f>
        <v>77</v>
      </c>
      <c r="AM65" s="183"/>
      <c r="AN65" s="183"/>
      <c r="AO65" s="183"/>
      <c r="AP65" s="184"/>
      <c r="AQ65" s="184"/>
    </row>
    <row r="66" spans="1:43" ht="24.95" customHeight="1">
      <c r="C66" s="210"/>
      <c r="D66" s="109"/>
      <c r="E66" s="26"/>
      <c r="F66" s="16"/>
      <c r="G66" s="158"/>
      <c r="H66" s="126"/>
      <c r="I66" s="23"/>
      <c r="J66" s="16"/>
      <c r="K66" s="150"/>
      <c r="L66" s="24"/>
      <c r="M66" s="26"/>
      <c r="N66" s="16"/>
      <c r="O66" s="158"/>
      <c r="P66" s="126"/>
      <c r="Q66" s="23"/>
      <c r="R66" s="23"/>
      <c r="S66" s="150"/>
      <c r="T66" s="26"/>
      <c r="U66" s="16"/>
      <c r="V66" s="158"/>
      <c r="W66" s="126"/>
      <c r="X66" s="23"/>
      <c r="Y66" s="23"/>
      <c r="Z66" s="150"/>
      <c r="AA66" s="26"/>
      <c r="AB66" s="16"/>
      <c r="AC66" s="158"/>
      <c r="AD66" s="126"/>
      <c r="AE66" s="23"/>
      <c r="AF66" s="23"/>
      <c r="AG66" s="150"/>
      <c r="AH66" s="26"/>
      <c r="AI66" s="15"/>
      <c r="AJ66" s="138"/>
      <c r="AK66" s="27"/>
      <c r="AL66" s="161"/>
      <c r="AM66" s="27"/>
      <c r="AN66" s="27"/>
      <c r="AO66" s="27"/>
      <c r="AP66" s="25"/>
      <c r="AQ66" s="25"/>
    </row>
    <row r="67" spans="1:43" ht="29.25" customHeight="1" thickBot="1">
      <c r="C67" s="210"/>
      <c r="D67" s="2" t="s">
        <v>116</v>
      </c>
      <c r="E67" s="60"/>
      <c r="F67" s="117"/>
      <c r="G67" s="117"/>
      <c r="H67" s="127"/>
      <c r="I67" s="17"/>
      <c r="J67" s="117"/>
      <c r="K67" s="127"/>
      <c r="L67" s="18"/>
      <c r="M67" s="60"/>
      <c r="N67" s="117"/>
      <c r="O67" s="117"/>
      <c r="P67" s="127"/>
      <c r="Q67" s="17"/>
      <c r="R67" s="17"/>
      <c r="S67" s="127"/>
      <c r="T67" s="60"/>
      <c r="U67" s="117"/>
      <c r="V67" s="117"/>
      <c r="W67" s="127"/>
      <c r="X67" s="17"/>
      <c r="Y67" s="17"/>
      <c r="Z67" s="127"/>
      <c r="AA67" s="60"/>
      <c r="AB67" s="117"/>
      <c r="AC67" s="117"/>
      <c r="AD67" s="127"/>
      <c r="AE67" s="17"/>
      <c r="AF67" s="17"/>
      <c r="AG67" s="127"/>
      <c r="AH67" s="60"/>
      <c r="AI67" s="67"/>
      <c r="AJ67" s="136"/>
      <c r="AK67" s="68"/>
      <c r="AL67" s="68"/>
      <c r="AM67" s="69"/>
      <c r="AN67" s="69"/>
      <c r="AO67" s="69"/>
      <c r="AP67" s="70"/>
      <c r="AQ67" s="71"/>
    </row>
    <row r="68" spans="1:43" ht="24.95" customHeight="1">
      <c r="A68" s="145" t="s">
        <v>117</v>
      </c>
      <c r="B68" s="143">
        <v>2</v>
      </c>
      <c r="C68" s="210"/>
      <c r="D68" s="4" t="s">
        <v>118</v>
      </c>
      <c r="E68" s="19"/>
      <c r="F68" s="115">
        <v>51</v>
      </c>
      <c r="G68" s="172">
        <v>12</v>
      </c>
      <c r="H68" s="124">
        <v>12.532999999999999</v>
      </c>
      <c r="I68" s="13">
        <v>0.92</v>
      </c>
      <c r="J68" s="196">
        <v>0.77</v>
      </c>
      <c r="K68" s="149">
        <f>SUM(H68/B68)</f>
        <v>6.2664999999999997</v>
      </c>
      <c r="L68" s="7"/>
      <c r="M68" s="19"/>
      <c r="N68" s="115">
        <v>78</v>
      </c>
      <c r="O68" s="172">
        <v>13</v>
      </c>
      <c r="P68" s="124">
        <v>17.486999999999998</v>
      </c>
      <c r="Q68" s="13">
        <v>0.87</v>
      </c>
      <c r="R68" s="14">
        <v>0.77</v>
      </c>
      <c r="S68" s="149">
        <f>SUM(P68/B68)</f>
        <v>8.7434999999999992</v>
      </c>
      <c r="T68" s="19"/>
      <c r="U68" s="115">
        <v>68</v>
      </c>
      <c r="V68" s="172">
        <v>13</v>
      </c>
      <c r="W68" s="124">
        <v>15.177</v>
      </c>
      <c r="X68" s="13">
        <v>0.84</v>
      </c>
      <c r="Y68" s="14">
        <v>0.83</v>
      </c>
      <c r="Z68" s="149">
        <f>SUM(W68/B68)</f>
        <v>7.5884999999999998</v>
      </c>
      <c r="AA68" s="19"/>
      <c r="AB68" s="115">
        <v>72</v>
      </c>
      <c r="AC68" s="172">
        <v>12</v>
      </c>
      <c r="AD68" s="124">
        <v>15.4</v>
      </c>
      <c r="AE68" s="13">
        <v>0.83</v>
      </c>
      <c r="AF68" s="14">
        <v>0.66</v>
      </c>
      <c r="AG68" s="149">
        <f>SUM(AD68/B68)</f>
        <v>7.7</v>
      </c>
      <c r="AH68" s="19"/>
      <c r="AI68" s="62">
        <v>146</v>
      </c>
      <c r="AJ68" s="137">
        <v>60.597000000000001</v>
      </c>
      <c r="AK68" s="63">
        <v>0.5</v>
      </c>
      <c r="AL68" s="159">
        <v>16</v>
      </c>
      <c r="AM68" s="63"/>
      <c r="AN68" s="63"/>
      <c r="AO68" s="63"/>
      <c r="AP68" s="74"/>
      <c r="AQ68" s="75"/>
    </row>
    <row r="69" spans="1:43" ht="24.95" customHeight="1">
      <c r="A69" s="145" t="s">
        <v>119</v>
      </c>
      <c r="B69" s="143">
        <v>7</v>
      </c>
      <c r="C69" s="210"/>
      <c r="D69" s="4" t="s">
        <v>120</v>
      </c>
      <c r="E69" s="19"/>
      <c r="F69" s="115">
        <v>78</v>
      </c>
      <c r="G69" s="172">
        <v>9</v>
      </c>
      <c r="H69" s="124">
        <v>34.511000000000003</v>
      </c>
      <c r="I69" s="13">
        <v>0.98</v>
      </c>
      <c r="J69" s="196">
        <v>0.96</v>
      </c>
      <c r="K69" s="149">
        <f t="shared" ref="K69:K75" si="25">SUM(H69/B69)</f>
        <v>4.9301428571428572</v>
      </c>
      <c r="L69" s="9"/>
      <c r="M69" s="19"/>
      <c r="N69" s="115">
        <v>102</v>
      </c>
      <c r="O69" s="172">
        <v>11</v>
      </c>
      <c r="P69" s="124">
        <v>38.354999999999997</v>
      </c>
      <c r="Q69" s="13">
        <v>0.94</v>
      </c>
      <c r="R69" s="14">
        <v>0.89</v>
      </c>
      <c r="S69" s="149">
        <f t="shared" ref="S69:S75" si="26">SUM(P69/B69)</f>
        <v>5.4792857142857141</v>
      </c>
      <c r="T69" s="19"/>
      <c r="U69" s="115">
        <v>110</v>
      </c>
      <c r="V69" s="172">
        <v>10</v>
      </c>
      <c r="W69" s="124">
        <v>35.56</v>
      </c>
      <c r="X69" s="13">
        <v>0.97</v>
      </c>
      <c r="Y69" s="14">
        <v>0.96</v>
      </c>
      <c r="Z69" s="149">
        <f t="shared" ref="Z69:Z75" si="27">SUM(W69/B69)</f>
        <v>5.08</v>
      </c>
      <c r="AA69" s="19"/>
      <c r="AB69" s="115">
        <v>100</v>
      </c>
      <c r="AC69" s="172">
        <v>11</v>
      </c>
      <c r="AD69" s="124">
        <v>33.155999999999999</v>
      </c>
      <c r="AE69" s="13">
        <v>0.96</v>
      </c>
      <c r="AF69" s="14">
        <v>0.69</v>
      </c>
      <c r="AG69" s="149">
        <f t="shared" ref="AG69:AG75" si="28">SUM(AD69/B69)</f>
        <v>4.7365714285714287</v>
      </c>
      <c r="AH69" s="19"/>
      <c r="AI69" s="10">
        <v>171</v>
      </c>
      <c r="AJ69" s="134">
        <v>141.58199999999999</v>
      </c>
      <c r="AK69" s="58">
        <v>0.7</v>
      </c>
      <c r="AL69" s="156">
        <v>39</v>
      </c>
      <c r="AM69" s="58"/>
      <c r="AN69" s="58"/>
      <c r="AO69" s="58"/>
      <c r="AP69" s="72"/>
      <c r="AQ69" s="76"/>
    </row>
    <row r="70" spans="1:43" ht="24.95" customHeight="1">
      <c r="A70" s="145" t="s">
        <v>121</v>
      </c>
      <c r="B70" s="143">
        <v>1</v>
      </c>
      <c r="C70" s="210"/>
      <c r="D70" s="4" t="s">
        <v>122</v>
      </c>
      <c r="E70" s="19"/>
      <c r="F70" s="115">
        <v>22</v>
      </c>
      <c r="G70" s="172">
        <v>16</v>
      </c>
      <c r="H70" s="124">
        <v>8.6440000000000001</v>
      </c>
      <c r="I70" s="13">
        <v>0.95</v>
      </c>
      <c r="J70" s="196">
        <v>0.86</v>
      </c>
      <c r="K70" s="149">
        <f t="shared" si="25"/>
        <v>8.6440000000000001</v>
      </c>
      <c r="L70" s="9"/>
      <c r="M70" s="19"/>
      <c r="N70" s="115">
        <v>19</v>
      </c>
      <c r="O70" s="172">
        <v>15</v>
      </c>
      <c r="P70" s="124">
        <v>8.1110000000000007</v>
      </c>
      <c r="Q70" s="13">
        <v>1</v>
      </c>
      <c r="R70" s="14">
        <v>1</v>
      </c>
      <c r="S70" s="149">
        <f t="shared" si="26"/>
        <v>8.1110000000000007</v>
      </c>
      <c r="T70" s="19"/>
      <c r="U70" s="115">
        <v>19</v>
      </c>
      <c r="V70" s="172">
        <v>15</v>
      </c>
      <c r="W70" s="124">
        <v>8.8219999999999992</v>
      </c>
      <c r="X70" s="13">
        <v>1</v>
      </c>
      <c r="Y70" s="14">
        <v>0</v>
      </c>
      <c r="Z70" s="149">
        <f t="shared" si="27"/>
        <v>8.8219999999999992</v>
      </c>
      <c r="AA70" s="19"/>
      <c r="AB70" s="115">
        <v>21</v>
      </c>
      <c r="AC70" s="172">
        <v>21</v>
      </c>
      <c r="AD70" s="124">
        <v>10.266999999999999</v>
      </c>
      <c r="AE70" s="13">
        <v>1</v>
      </c>
      <c r="AF70" s="14">
        <v>0.9</v>
      </c>
      <c r="AG70" s="149">
        <f t="shared" si="28"/>
        <v>10.266999999999999</v>
      </c>
      <c r="AH70" s="19"/>
      <c r="AI70" s="10">
        <v>44</v>
      </c>
      <c r="AJ70" s="134">
        <v>35.844000000000001</v>
      </c>
      <c r="AK70" s="58">
        <v>0.43</v>
      </c>
      <c r="AL70" s="160"/>
      <c r="AM70" s="59"/>
      <c r="AN70" s="59"/>
      <c r="AO70" s="59"/>
      <c r="AP70" s="72"/>
      <c r="AQ70" s="76"/>
    </row>
    <row r="71" spans="1:43" ht="24.95" customHeight="1">
      <c r="A71" s="145" t="s">
        <v>123</v>
      </c>
      <c r="B71" s="143">
        <v>2</v>
      </c>
      <c r="C71" s="210"/>
      <c r="D71" s="4" t="s">
        <v>124</v>
      </c>
      <c r="E71" s="19"/>
      <c r="F71" s="115">
        <v>28</v>
      </c>
      <c r="G71" s="172">
        <v>9</v>
      </c>
      <c r="H71" s="124">
        <v>12.07</v>
      </c>
      <c r="I71" s="13">
        <v>0.93</v>
      </c>
      <c r="J71" s="115">
        <v>0.93</v>
      </c>
      <c r="K71" s="149">
        <f t="shared" si="25"/>
        <v>6.0350000000000001</v>
      </c>
      <c r="L71" s="9"/>
      <c r="M71" s="19"/>
      <c r="N71" s="115">
        <v>42</v>
      </c>
      <c r="O71" s="172">
        <v>12</v>
      </c>
      <c r="P71" s="124">
        <v>15.355</v>
      </c>
      <c r="Q71" s="13">
        <v>0.88</v>
      </c>
      <c r="R71" s="14">
        <v>0.8</v>
      </c>
      <c r="S71" s="149">
        <f t="shared" si="26"/>
        <v>7.6775000000000002</v>
      </c>
      <c r="T71" s="19"/>
      <c r="U71" s="115">
        <v>38</v>
      </c>
      <c r="V71" s="172">
        <v>13</v>
      </c>
      <c r="W71" s="124">
        <v>13.866</v>
      </c>
      <c r="X71" s="13">
        <v>0.97</v>
      </c>
      <c r="Y71" s="14">
        <v>1</v>
      </c>
      <c r="Z71" s="149">
        <f t="shared" si="27"/>
        <v>6.9329999999999998</v>
      </c>
      <c r="AA71" s="19"/>
      <c r="AB71" s="115">
        <v>42</v>
      </c>
      <c r="AC71" s="172">
        <v>14</v>
      </c>
      <c r="AD71" s="124">
        <v>19.175000000000001</v>
      </c>
      <c r="AE71" s="13">
        <v>1</v>
      </c>
      <c r="AF71" s="14">
        <v>0.49</v>
      </c>
      <c r="AG71" s="149">
        <f t="shared" si="28"/>
        <v>9.5875000000000004</v>
      </c>
      <c r="AH71" s="19"/>
      <c r="AI71" s="10">
        <v>74</v>
      </c>
      <c r="AJ71" s="134">
        <v>60.466000000000001</v>
      </c>
      <c r="AK71" s="58">
        <v>0.64</v>
      </c>
      <c r="AL71" s="156">
        <v>12</v>
      </c>
      <c r="AM71" s="58"/>
      <c r="AN71" s="58"/>
      <c r="AO71" s="58"/>
      <c r="AP71" s="72"/>
      <c r="AQ71" s="76"/>
    </row>
    <row r="72" spans="1:43" ht="30.75" customHeight="1">
      <c r="A72" s="152" t="s">
        <v>125</v>
      </c>
      <c r="B72" s="143">
        <v>4</v>
      </c>
      <c r="C72" s="210"/>
      <c r="D72" s="4" t="s">
        <v>126</v>
      </c>
      <c r="E72" s="19"/>
      <c r="F72" s="115">
        <v>36</v>
      </c>
      <c r="G72" s="172">
        <v>12</v>
      </c>
      <c r="H72" s="124">
        <v>17.779</v>
      </c>
      <c r="I72" s="13">
        <v>0.94</v>
      </c>
      <c r="J72" s="196">
        <v>0.78</v>
      </c>
      <c r="K72" s="149">
        <f t="shared" si="25"/>
        <v>4.44475</v>
      </c>
      <c r="L72" s="9"/>
      <c r="M72" s="19"/>
      <c r="N72" s="115">
        <v>36</v>
      </c>
      <c r="O72" s="172">
        <v>13</v>
      </c>
      <c r="P72" s="124">
        <v>17.067</v>
      </c>
      <c r="Q72" s="13">
        <v>0.94</v>
      </c>
      <c r="R72" s="14">
        <v>0.96</v>
      </c>
      <c r="S72" s="149">
        <f t="shared" si="26"/>
        <v>4.26675</v>
      </c>
      <c r="T72" s="19"/>
      <c r="U72" s="115">
        <v>51</v>
      </c>
      <c r="V72" s="172">
        <v>17</v>
      </c>
      <c r="W72" s="124">
        <v>25.021999999999998</v>
      </c>
      <c r="X72" s="13">
        <v>0.98</v>
      </c>
      <c r="Y72" s="14">
        <v>0.98</v>
      </c>
      <c r="Z72" s="149">
        <f t="shared" si="27"/>
        <v>6.2554999999999996</v>
      </c>
      <c r="AA72" s="19"/>
      <c r="AB72" s="115">
        <v>57</v>
      </c>
      <c r="AC72" s="172">
        <v>14</v>
      </c>
      <c r="AD72" s="124">
        <v>27.292000000000002</v>
      </c>
      <c r="AE72" s="13">
        <v>1</v>
      </c>
      <c r="AF72" s="14">
        <v>1</v>
      </c>
      <c r="AG72" s="149">
        <f t="shared" si="28"/>
        <v>6.8230000000000004</v>
      </c>
      <c r="AH72" s="19"/>
      <c r="AI72" s="10">
        <v>92</v>
      </c>
      <c r="AJ72" s="134">
        <v>87.16</v>
      </c>
      <c r="AK72" s="58">
        <v>0.92</v>
      </c>
      <c r="AL72" s="156">
        <v>42</v>
      </c>
      <c r="AM72" s="58"/>
      <c r="AN72" s="58"/>
      <c r="AO72" s="58"/>
      <c r="AP72" s="72"/>
      <c r="AQ72" s="76"/>
    </row>
    <row r="73" spans="1:43" ht="24.95" customHeight="1">
      <c r="A73" s="145" t="s">
        <v>127</v>
      </c>
      <c r="B73" s="143">
        <v>2</v>
      </c>
      <c r="C73" s="210"/>
      <c r="D73" s="4" t="s">
        <v>128</v>
      </c>
      <c r="E73" s="19"/>
      <c r="F73" s="115">
        <v>24</v>
      </c>
      <c r="G73" s="172">
        <v>12</v>
      </c>
      <c r="H73" s="124">
        <v>8.7309999999999999</v>
      </c>
      <c r="I73" s="13">
        <v>1</v>
      </c>
      <c r="J73" s="196">
        <v>0.78</v>
      </c>
      <c r="K73" s="149">
        <f t="shared" si="25"/>
        <v>4.3654999999999999</v>
      </c>
      <c r="L73" s="9"/>
      <c r="M73" s="19"/>
      <c r="N73" s="115">
        <v>32</v>
      </c>
      <c r="O73" s="172">
        <v>16</v>
      </c>
      <c r="P73" s="124">
        <v>12.888999999999999</v>
      </c>
      <c r="Q73" s="13">
        <v>0.84</v>
      </c>
      <c r="R73" s="14">
        <v>0.81</v>
      </c>
      <c r="S73" s="149">
        <f t="shared" si="26"/>
        <v>6.4444999999999997</v>
      </c>
      <c r="T73" s="19"/>
      <c r="U73" s="115">
        <v>15</v>
      </c>
      <c r="V73" s="172">
        <v>15</v>
      </c>
      <c r="W73" s="124">
        <v>6.843</v>
      </c>
      <c r="X73" s="13">
        <v>1</v>
      </c>
      <c r="Y73" s="14">
        <v>0.79</v>
      </c>
      <c r="Z73" s="149">
        <f t="shared" si="27"/>
        <v>3.4215</v>
      </c>
      <c r="AA73" s="19"/>
      <c r="AB73" s="115">
        <v>24</v>
      </c>
      <c r="AC73" s="172">
        <v>13</v>
      </c>
      <c r="AD73" s="124">
        <v>9.4870000000000001</v>
      </c>
      <c r="AE73" s="13">
        <v>0.92</v>
      </c>
      <c r="AF73" s="14">
        <v>1</v>
      </c>
      <c r="AG73" s="149">
        <f t="shared" si="28"/>
        <v>4.7435</v>
      </c>
      <c r="AH73" s="19"/>
      <c r="AI73" s="10">
        <v>51</v>
      </c>
      <c r="AJ73" s="134">
        <v>37.950000000000003</v>
      </c>
      <c r="AK73" s="58">
        <v>0.84</v>
      </c>
      <c r="AL73" s="156">
        <v>31</v>
      </c>
      <c r="AM73" s="58"/>
      <c r="AN73" s="58"/>
      <c r="AO73" s="58"/>
      <c r="AP73" s="72"/>
      <c r="AQ73" s="76"/>
    </row>
    <row r="74" spans="1:43" ht="24.95" customHeight="1">
      <c r="A74" s="145" t="s">
        <v>129</v>
      </c>
      <c r="B74" s="143">
        <v>1</v>
      </c>
      <c r="C74" s="210"/>
      <c r="D74" s="4" t="s">
        <v>130</v>
      </c>
      <c r="E74" s="19"/>
      <c r="F74" s="115">
        <v>17</v>
      </c>
      <c r="G74" s="172">
        <v>12</v>
      </c>
      <c r="H74" s="124">
        <v>5.4669999999999996</v>
      </c>
      <c r="I74" s="13">
        <v>1</v>
      </c>
      <c r="J74" s="196">
        <v>0.88</v>
      </c>
      <c r="K74" s="149">
        <f t="shared" si="25"/>
        <v>5.4669999999999996</v>
      </c>
      <c r="L74" s="9"/>
      <c r="M74" s="19"/>
      <c r="N74" s="115">
        <v>21</v>
      </c>
      <c r="O74" s="172">
        <v>18</v>
      </c>
      <c r="P74" s="124">
        <v>9.4209999999999994</v>
      </c>
      <c r="Q74" s="13">
        <v>0.9</v>
      </c>
      <c r="R74" s="14">
        <v>0.9</v>
      </c>
      <c r="S74" s="149">
        <f t="shared" si="26"/>
        <v>9.4209999999999994</v>
      </c>
      <c r="T74" s="19"/>
      <c r="U74" s="115">
        <v>23</v>
      </c>
      <c r="V74" s="172">
        <v>17</v>
      </c>
      <c r="W74" s="124">
        <v>9.468</v>
      </c>
      <c r="X74" s="13">
        <v>0.96</v>
      </c>
      <c r="Y74" s="14">
        <v>0.85</v>
      </c>
      <c r="Z74" s="149">
        <f t="shared" si="27"/>
        <v>9.468</v>
      </c>
      <c r="AA74" s="19"/>
      <c r="AB74" s="115">
        <v>17</v>
      </c>
      <c r="AC74" s="172">
        <v>10</v>
      </c>
      <c r="AD74" s="124">
        <v>5.7990000000000004</v>
      </c>
      <c r="AE74" s="13">
        <v>0.94</v>
      </c>
      <c r="AF74" s="14">
        <v>0.75</v>
      </c>
      <c r="AG74" s="149">
        <f t="shared" si="28"/>
        <v>5.7990000000000004</v>
      </c>
      <c r="AH74" s="19"/>
      <c r="AI74" s="10">
        <v>38</v>
      </c>
      <c r="AJ74" s="134">
        <v>30.155000000000001</v>
      </c>
      <c r="AK74" s="58">
        <v>0.53</v>
      </c>
      <c r="AL74" s="156">
        <v>9</v>
      </c>
      <c r="AM74" s="58"/>
      <c r="AN74" s="58"/>
      <c r="AO74" s="58"/>
      <c r="AP74" s="72"/>
      <c r="AQ74" s="76"/>
    </row>
    <row r="75" spans="1:43" ht="24.95" customHeight="1">
      <c r="A75" s="145" t="s">
        <v>131</v>
      </c>
      <c r="B75" s="143">
        <v>1</v>
      </c>
      <c r="C75" s="210"/>
      <c r="D75" s="4" t="s">
        <v>132</v>
      </c>
      <c r="E75" s="19"/>
      <c r="F75" s="115">
        <v>71</v>
      </c>
      <c r="G75" s="172">
        <v>9</v>
      </c>
      <c r="H75" s="124">
        <v>9.9109999999999996</v>
      </c>
      <c r="I75" s="13">
        <v>1</v>
      </c>
      <c r="J75" s="196">
        <v>0.65</v>
      </c>
      <c r="K75" s="149">
        <f t="shared" si="25"/>
        <v>9.9109999999999996</v>
      </c>
      <c r="L75" s="9"/>
      <c r="M75" s="19"/>
      <c r="N75" s="115">
        <v>72</v>
      </c>
      <c r="O75" s="172">
        <v>9</v>
      </c>
      <c r="P75" s="124">
        <v>10.199</v>
      </c>
      <c r="Q75" s="13">
        <v>0.99</v>
      </c>
      <c r="R75" s="14">
        <v>0.76</v>
      </c>
      <c r="S75" s="149">
        <f t="shared" si="26"/>
        <v>10.199</v>
      </c>
      <c r="T75" s="19"/>
      <c r="U75" s="115">
        <v>96</v>
      </c>
      <c r="V75" s="172">
        <v>12</v>
      </c>
      <c r="W75" s="124">
        <v>15.465999999999999</v>
      </c>
      <c r="X75" s="13">
        <v>0.98</v>
      </c>
      <c r="Y75" s="14">
        <v>0.56000000000000005</v>
      </c>
      <c r="Z75" s="149">
        <f t="shared" si="27"/>
        <v>15.465999999999999</v>
      </c>
      <c r="AA75" s="19"/>
      <c r="AB75" s="115">
        <v>76</v>
      </c>
      <c r="AC75" s="172">
        <v>8</v>
      </c>
      <c r="AD75" s="124">
        <v>11.622</v>
      </c>
      <c r="AE75" s="13">
        <v>1</v>
      </c>
      <c r="AF75" s="14">
        <v>0.57999999999999996</v>
      </c>
      <c r="AG75" s="149">
        <f t="shared" si="28"/>
        <v>11.622</v>
      </c>
      <c r="AH75" s="19"/>
      <c r="AI75" s="10">
        <v>169</v>
      </c>
      <c r="AJ75" s="134">
        <v>47.198</v>
      </c>
      <c r="AK75" s="58">
        <v>0.37</v>
      </c>
      <c r="AL75" s="156">
        <v>12</v>
      </c>
      <c r="AM75" s="58"/>
      <c r="AN75" s="58"/>
      <c r="AO75" s="58"/>
      <c r="AP75" s="72"/>
      <c r="AQ75" s="76"/>
    </row>
    <row r="76" spans="1:43" s="186" customFormat="1" ht="24.95" customHeight="1">
      <c r="A76" s="176"/>
      <c r="B76" s="177"/>
      <c r="C76" s="210"/>
      <c r="D76" s="30" t="s">
        <v>32</v>
      </c>
      <c r="E76" s="178"/>
      <c r="F76" s="116">
        <f>SUM(F68:F75)</f>
        <v>327</v>
      </c>
      <c r="G76" s="116"/>
      <c r="H76" s="125">
        <f>SUM(H68:H75)</f>
        <v>109.646</v>
      </c>
      <c r="I76" s="179"/>
      <c r="J76" s="166"/>
      <c r="K76" s="180"/>
      <c r="L76" s="32"/>
      <c r="M76" s="178"/>
      <c r="N76" s="116">
        <f>SUM(N68+N69+N70+N71+N72+N73+N74+N75)</f>
        <v>402</v>
      </c>
      <c r="O76" s="116"/>
      <c r="P76" s="125">
        <f>SUM(P68:P75)</f>
        <v>128.88400000000001</v>
      </c>
      <c r="Q76" s="179"/>
      <c r="R76" s="181"/>
      <c r="S76" s="180"/>
      <c r="T76" s="178"/>
      <c r="U76" s="116">
        <f>SUM(U68+U69+U70+U71+U72+U73+U74+U75)</f>
        <v>420</v>
      </c>
      <c r="V76" s="116"/>
      <c r="W76" s="125">
        <f>SUM(W68:W75)</f>
        <v>130.22400000000002</v>
      </c>
      <c r="X76" s="179"/>
      <c r="Y76" s="181"/>
      <c r="Z76" s="180"/>
      <c r="AA76" s="178"/>
      <c r="AB76" s="116">
        <f>SUM(AB68+AB69+AB70+AB71+AB72+AB73+AB74+AB75)</f>
        <v>409</v>
      </c>
      <c r="AC76" s="116"/>
      <c r="AD76" s="125">
        <f>SUM(AD68:AD75)</f>
        <v>132.19799999999998</v>
      </c>
      <c r="AE76" s="179"/>
      <c r="AF76" s="181"/>
      <c r="AG76" s="180"/>
      <c r="AH76" s="178"/>
      <c r="AI76" s="57">
        <f>SUM(AI68:AI75)</f>
        <v>785</v>
      </c>
      <c r="AJ76" s="135">
        <f>SUM(AJ68:AJ75)</f>
        <v>500.952</v>
      </c>
      <c r="AK76" s="182">
        <v>0.6</v>
      </c>
      <c r="AL76" s="157">
        <f>SUM(AL68:AL75)</f>
        <v>161</v>
      </c>
      <c r="AM76" s="183"/>
      <c r="AN76" s="183"/>
      <c r="AO76" s="183"/>
      <c r="AP76" s="184"/>
      <c r="AQ76" s="184"/>
    </row>
    <row r="77" spans="1:43" ht="24.95" customHeight="1" thickBot="1">
      <c r="C77" s="211"/>
      <c r="D77" s="109"/>
      <c r="E77" s="26"/>
      <c r="F77" s="16"/>
      <c r="G77" s="158"/>
      <c r="H77" s="126"/>
      <c r="I77" s="23"/>
      <c r="J77" s="16"/>
      <c r="K77" s="150"/>
      <c r="L77" s="24"/>
      <c r="M77" s="26"/>
      <c r="N77" s="16"/>
      <c r="O77" s="158"/>
      <c r="P77" s="126"/>
      <c r="Q77" s="23"/>
      <c r="R77" s="23"/>
      <c r="S77" s="150"/>
      <c r="T77" s="26"/>
      <c r="U77" s="16"/>
      <c r="V77" s="158"/>
      <c r="W77" s="126"/>
      <c r="X77" s="23"/>
      <c r="Y77" s="23"/>
      <c r="Z77" s="150"/>
      <c r="AA77" s="26"/>
      <c r="AB77" s="16"/>
      <c r="AC77" s="158"/>
      <c r="AD77" s="126"/>
      <c r="AE77" s="23"/>
      <c r="AF77" s="23"/>
      <c r="AG77" s="150"/>
      <c r="AH77" s="26"/>
      <c r="AI77" s="15"/>
      <c r="AJ77" s="138"/>
      <c r="AK77" s="27"/>
      <c r="AL77" s="161"/>
      <c r="AM77" s="27"/>
      <c r="AN77" s="27"/>
      <c r="AO77" s="27"/>
      <c r="AP77" s="25"/>
      <c r="AQ77" s="25"/>
    </row>
    <row r="78" spans="1:43" ht="40.5" customHeight="1" thickTop="1" thickBot="1">
      <c r="C78" s="209" t="s">
        <v>133</v>
      </c>
      <c r="D78" s="2" t="s">
        <v>134</v>
      </c>
      <c r="E78" s="60"/>
      <c r="F78" s="117"/>
      <c r="G78" s="117"/>
      <c r="H78" s="127"/>
      <c r="I78" s="17"/>
      <c r="J78" s="117"/>
      <c r="K78" s="127"/>
      <c r="L78" s="18"/>
      <c r="M78" s="60"/>
      <c r="N78" s="117"/>
      <c r="O78" s="117"/>
      <c r="P78" s="127"/>
      <c r="Q78" s="17"/>
      <c r="R78" s="17"/>
      <c r="S78" s="127"/>
      <c r="T78" s="60"/>
      <c r="U78" s="117"/>
      <c r="V78" s="117"/>
      <c r="W78" s="127"/>
      <c r="X78" s="17"/>
      <c r="Y78" s="17"/>
      <c r="Z78" s="127"/>
      <c r="AA78" s="60"/>
      <c r="AB78" s="117"/>
      <c r="AC78" s="117"/>
      <c r="AD78" s="127"/>
      <c r="AE78" s="17"/>
      <c r="AF78" s="17"/>
      <c r="AG78" s="127"/>
      <c r="AH78" s="60"/>
      <c r="AI78" s="67"/>
      <c r="AJ78" s="136"/>
      <c r="AK78" s="68"/>
      <c r="AL78" s="68"/>
      <c r="AM78" s="69"/>
      <c r="AN78" s="69"/>
      <c r="AO78" s="69"/>
      <c r="AP78" s="70"/>
      <c r="AQ78" s="71"/>
    </row>
    <row r="79" spans="1:43" ht="24.95" customHeight="1">
      <c r="A79" s="145" t="s">
        <v>135</v>
      </c>
      <c r="C79" s="210"/>
      <c r="D79" s="4" t="s">
        <v>136</v>
      </c>
      <c r="E79" s="19"/>
      <c r="F79" s="115">
        <v>235</v>
      </c>
      <c r="G79" s="172">
        <v>13</v>
      </c>
      <c r="H79" s="124">
        <v>39.421999999999997</v>
      </c>
      <c r="I79" s="13">
        <v>0.77</v>
      </c>
      <c r="J79" s="115"/>
      <c r="K79" s="149"/>
      <c r="L79" s="7"/>
      <c r="M79" s="19"/>
      <c r="N79" s="115">
        <v>219</v>
      </c>
      <c r="O79" s="172">
        <v>11</v>
      </c>
      <c r="P79" s="124">
        <v>43.444000000000003</v>
      </c>
      <c r="Q79" s="13">
        <v>0.75</v>
      </c>
      <c r="R79" s="14"/>
      <c r="S79" s="149"/>
      <c r="T79" s="19"/>
      <c r="U79" s="115">
        <v>128</v>
      </c>
      <c r="V79" s="172">
        <v>10</v>
      </c>
      <c r="W79" s="124">
        <v>34.421999999999997</v>
      </c>
      <c r="X79" s="13">
        <v>0.67</v>
      </c>
      <c r="Y79" s="14"/>
      <c r="Z79" s="149"/>
      <c r="AA79" s="19"/>
      <c r="AB79" s="115">
        <v>142</v>
      </c>
      <c r="AC79" s="172">
        <v>11</v>
      </c>
      <c r="AD79" s="124">
        <v>36.133000000000003</v>
      </c>
      <c r="AE79" s="13">
        <v>0.7</v>
      </c>
      <c r="AF79" s="14"/>
      <c r="AG79" s="149"/>
      <c r="AH79" s="19"/>
      <c r="AI79" s="62">
        <v>440</v>
      </c>
      <c r="AJ79" s="137">
        <f>SUM(AD79+W79+P79+H79)</f>
        <v>153.42099999999999</v>
      </c>
      <c r="AK79" s="63"/>
      <c r="AL79" s="159"/>
      <c r="AM79" s="63"/>
      <c r="AN79" s="63"/>
      <c r="AO79" s="63"/>
      <c r="AP79" s="74"/>
      <c r="AQ79" s="75"/>
    </row>
    <row r="80" spans="1:43" ht="24.95" customHeight="1">
      <c r="A80" s="145" t="s">
        <v>135</v>
      </c>
      <c r="C80" s="210"/>
      <c r="D80" s="4" t="s">
        <v>137</v>
      </c>
      <c r="E80" s="19"/>
      <c r="F80" s="115">
        <v>134</v>
      </c>
      <c r="G80" s="172">
        <v>13</v>
      </c>
      <c r="H80" s="124">
        <v>22.155000000000001</v>
      </c>
      <c r="I80" s="13">
        <v>0.83</v>
      </c>
      <c r="J80" s="115"/>
      <c r="K80" s="149"/>
      <c r="L80" s="9"/>
      <c r="M80" s="19"/>
      <c r="N80" s="115">
        <v>178</v>
      </c>
      <c r="O80" s="172">
        <v>14</v>
      </c>
      <c r="P80" s="124">
        <v>35.887999999999998</v>
      </c>
      <c r="Q80" s="13">
        <v>0.87</v>
      </c>
      <c r="R80" s="14"/>
      <c r="S80" s="149"/>
      <c r="T80" s="19"/>
      <c r="U80" s="115">
        <v>106</v>
      </c>
      <c r="V80" s="172">
        <v>12</v>
      </c>
      <c r="W80" s="124">
        <v>24.844000000000001</v>
      </c>
      <c r="X80" s="13">
        <v>0.8</v>
      </c>
      <c r="Y80" s="14"/>
      <c r="Z80" s="149"/>
      <c r="AA80" s="19"/>
      <c r="AB80" s="115">
        <v>104</v>
      </c>
      <c r="AC80" s="172">
        <v>12</v>
      </c>
      <c r="AD80" s="124">
        <v>26.754999999999999</v>
      </c>
      <c r="AE80" s="13">
        <v>0.81</v>
      </c>
      <c r="AF80" s="14"/>
      <c r="AG80" s="149"/>
      <c r="AH80" s="19"/>
      <c r="AI80" s="10">
        <v>270</v>
      </c>
      <c r="AJ80" s="137">
        <f t="shared" ref="AJ80:AJ84" si="29">SUM(AD80+W80+P80+H80)</f>
        <v>109.642</v>
      </c>
      <c r="AK80" s="58"/>
      <c r="AL80" s="156"/>
      <c r="AM80" s="58"/>
      <c r="AN80" s="58"/>
      <c r="AO80" s="58"/>
      <c r="AP80" s="72"/>
      <c r="AQ80" s="76"/>
    </row>
    <row r="81" spans="1:43" ht="24.95" customHeight="1">
      <c r="A81" s="145" t="s">
        <v>135</v>
      </c>
      <c r="C81" s="210"/>
      <c r="D81" s="4" t="s">
        <v>138</v>
      </c>
      <c r="E81" s="19"/>
      <c r="F81" s="115">
        <v>14</v>
      </c>
      <c r="G81" s="172">
        <v>14</v>
      </c>
      <c r="H81" s="124">
        <v>1.5549999999999999</v>
      </c>
      <c r="I81" s="13">
        <v>0.93</v>
      </c>
      <c r="J81" s="115"/>
      <c r="K81" s="149"/>
      <c r="L81" s="9"/>
      <c r="M81" s="19"/>
      <c r="N81" s="115">
        <v>19</v>
      </c>
      <c r="O81" s="172">
        <v>10</v>
      </c>
      <c r="P81" s="124">
        <v>2.5329999999999999</v>
      </c>
      <c r="Q81" s="13">
        <v>0.63</v>
      </c>
      <c r="R81" s="14"/>
      <c r="S81" s="149"/>
      <c r="T81" s="19"/>
      <c r="U81" s="115">
        <v>0</v>
      </c>
      <c r="V81" s="172">
        <v>0</v>
      </c>
      <c r="W81" s="124">
        <v>0</v>
      </c>
      <c r="X81" s="13">
        <v>0</v>
      </c>
      <c r="Y81" s="14"/>
      <c r="Z81" s="149"/>
      <c r="AA81" s="19"/>
      <c r="AB81" s="115">
        <v>0</v>
      </c>
      <c r="AC81" s="172">
        <v>0</v>
      </c>
      <c r="AD81" s="124">
        <v>0</v>
      </c>
      <c r="AE81" s="13">
        <v>0</v>
      </c>
      <c r="AF81" s="14"/>
      <c r="AG81" s="149"/>
      <c r="AH81" s="19"/>
      <c r="AI81" s="10">
        <v>31</v>
      </c>
      <c r="AJ81" s="137">
        <f t="shared" si="29"/>
        <v>4.0880000000000001</v>
      </c>
      <c r="AK81" s="58"/>
      <c r="AL81" s="156"/>
      <c r="AM81" s="58"/>
      <c r="AN81" s="58"/>
      <c r="AO81" s="58"/>
      <c r="AP81" s="72"/>
      <c r="AQ81" s="76"/>
    </row>
    <row r="82" spans="1:43" ht="24.95" customHeight="1">
      <c r="C82" s="210"/>
      <c r="D82" s="4" t="s">
        <v>139</v>
      </c>
      <c r="E82" s="19"/>
      <c r="F82" s="115">
        <v>41</v>
      </c>
      <c r="G82" s="172"/>
      <c r="H82" s="124">
        <v>15.391</v>
      </c>
      <c r="I82" s="13"/>
      <c r="J82" s="115"/>
      <c r="K82" s="149"/>
      <c r="L82" s="9"/>
      <c r="M82" s="19"/>
      <c r="N82" s="115">
        <v>49</v>
      </c>
      <c r="O82" s="172"/>
      <c r="P82" s="124">
        <v>23.007999999999999</v>
      </c>
      <c r="Q82" s="13"/>
      <c r="R82" s="14"/>
      <c r="S82" s="149"/>
      <c r="T82" s="19"/>
      <c r="U82" s="115">
        <v>41</v>
      </c>
      <c r="V82" s="172"/>
      <c r="W82" s="124">
        <v>18.257000000000001</v>
      </c>
      <c r="X82" s="13"/>
      <c r="Y82" s="14"/>
      <c r="Z82" s="149"/>
      <c r="AA82" s="19"/>
      <c r="AB82" s="115">
        <v>40</v>
      </c>
      <c r="AC82" s="172"/>
      <c r="AD82" s="124">
        <v>17.527999999999999</v>
      </c>
      <c r="AE82" s="13"/>
      <c r="AF82" s="14"/>
      <c r="AG82" s="149"/>
      <c r="AH82" s="19"/>
      <c r="AI82" s="10">
        <v>106</v>
      </c>
      <c r="AJ82" s="137">
        <f t="shared" si="29"/>
        <v>74.183999999999997</v>
      </c>
      <c r="AK82" s="58"/>
      <c r="AL82" s="160"/>
      <c r="AM82" s="59"/>
      <c r="AN82" s="59"/>
      <c r="AO82" s="59"/>
      <c r="AP82" s="72"/>
      <c r="AQ82" s="76"/>
    </row>
    <row r="83" spans="1:43" ht="24.95" customHeight="1">
      <c r="A83" s="145" t="s">
        <v>140</v>
      </c>
      <c r="C83" s="210"/>
      <c r="D83" s="4" t="s">
        <v>141</v>
      </c>
      <c r="E83" s="19"/>
      <c r="F83" s="115">
        <v>112</v>
      </c>
      <c r="G83" s="172">
        <v>14</v>
      </c>
      <c r="H83" s="124">
        <v>12.666</v>
      </c>
      <c r="I83" s="13">
        <v>0.88</v>
      </c>
      <c r="J83" s="115"/>
      <c r="K83" s="149"/>
      <c r="L83" s="9"/>
      <c r="M83" s="19"/>
      <c r="N83" s="115">
        <v>240</v>
      </c>
      <c r="O83" s="172">
        <v>22</v>
      </c>
      <c r="P83" s="124">
        <v>25.332999999999998</v>
      </c>
      <c r="Q83" s="13">
        <v>0.82</v>
      </c>
      <c r="R83" s="14"/>
      <c r="S83" s="149"/>
      <c r="T83" s="19"/>
      <c r="U83" s="115">
        <v>214</v>
      </c>
      <c r="V83" s="172">
        <v>20</v>
      </c>
      <c r="W83" s="124">
        <v>23</v>
      </c>
      <c r="X83" s="13">
        <v>0.85</v>
      </c>
      <c r="Y83" s="14"/>
      <c r="Z83" s="149"/>
      <c r="AA83" s="19"/>
      <c r="AB83" s="115">
        <v>191</v>
      </c>
      <c r="AC83" s="172">
        <v>21</v>
      </c>
      <c r="AD83" s="124">
        <v>19.888000000000002</v>
      </c>
      <c r="AE83" s="13">
        <v>0.9</v>
      </c>
      <c r="AF83" s="14"/>
      <c r="AG83" s="149"/>
      <c r="AH83" s="19"/>
      <c r="AI83" s="10">
        <v>613</v>
      </c>
      <c r="AJ83" s="137">
        <f t="shared" si="29"/>
        <v>80.887</v>
      </c>
      <c r="AK83" s="58"/>
      <c r="AL83" s="156"/>
      <c r="AM83" s="58"/>
      <c r="AN83" s="58"/>
      <c r="AO83" s="58"/>
      <c r="AP83" s="72"/>
      <c r="AQ83" s="76"/>
    </row>
    <row r="84" spans="1:43" ht="24.95" customHeight="1">
      <c r="A84" s="145" t="s">
        <v>140</v>
      </c>
      <c r="C84" s="210"/>
      <c r="D84" s="4" t="s">
        <v>142</v>
      </c>
      <c r="E84" s="19"/>
      <c r="F84" s="115">
        <v>370</v>
      </c>
      <c r="G84" s="172">
        <v>12</v>
      </c>
      <c r="H84" s="124">
        <v>40.332999999999998</v>
      </c>
      <c r="I84" s="13">
        <v>0.79</v>
      </c>
      <c r="J84" s="115"/>
      <c r="K84" s="149"/>
      <c r="L84" s="9"/>
      <c r="M84" s="19"/>
      <c r="N84" s="115">
        <v>604</v>
      </c>
      <c r="O84" s="172">
        <v>17</v>
      </c>
      <c r="P84" s="124">
        <v>61.110999999999997</v>
      </c>
      <c r="Q84" s="13">
        <v>0.82</v>
      </c>
      <c r="R84" s="14"/>
      <c r="S84" s="149"/>
      <c r="T84" s="19"/>
      <c r="U84" s="115">
        <v>625</v>
      </c>
      <c r="V84" s="172">
        <v>17</v>
      </c>
      <c r="W84" s="124">
        <v>62</v>
      </c>
      <c r="X84" s="13">
        <v>0.82</v>
      </c>
      <c r="Y84" s="14"/>
      <c r="Z84" s="149"/>
      <c r="AA84" s="19"/>
      <c r="AB84" s="115">
        <v>588</v>
      </c>
      <c r="AC84" s="172">
        <v>16</v>
      </c>
      <c r="AD84" s="124">
        <v>58.555</v>
      </c>
      <c r="AE84" s="13">
        <v>0.9</v>
      </c>
      <c r="AF84" s="14"/>
      <c r="AG84" s="149"/>
      <c r="AH84" s="19"/>
      <c r="AI84" s="10">
        <v>1450</v>
      </c>
      <c r="AJ84" s="137">
        <f t="shared" si="29"/>
        <v>221.999</v>
      </c>
      <c r="AK84" s="58"/>
      <c r="AL84" s="156"/>
      <c r="AM84" s="58"/>
      <c r="AN84" s="58"/>
      <c r="AO84" s="58"/>
      <c r="AP84" s="72"/>
      <c r="AQ84" s="76"/>
    </row>
    <row r="85" spans="1:43" s="186" customFormat="1" ht="24.95" customHeight="1">
      <c r="A85" s="176"/>
      <c r="B85" s="177"/>
      <c r="C85" s="210"/>
      <c r="D85" s="30" t="s">
        <v>32</v>
      </c>
      <c r="E85" s="178"/>
      <c r="F85" s="116">
        <f>SUM(F79:F84)</f>
        <v>906</v>
      </c>
      <c r="G85" s="116"/>
      <c r="H85" s="125">
        <f>SUM(H79:H84)</f>
        <v>131.52199999999999</v>
      </c>
      <c r="I85" s="179"/>
      <c r="J85" s="166"/>
      <c r="K85" s="180"/>
      <c r="L85" s="32"/>
      <c r="M85" s="178"/>
      <c r="N85" s="116">
        <f>SUM(N79+N80+N82+N83+N84)</f>
        <v>1290</v>
      </c>
      <c r="O85" s="116"/>
      <c r="P85" s="125">
        <f>SUM(P79:P84)</f>
        <v>191.31699999999998</v>
      </c>
      <c r="Q85" s="179"/>
      <c r="R85" s="181"/>
      <c r="S85" s="180"/>
      <c r="T85" s="178"/>
      <c r="U85" s="116">
        <f>SUM(U79+U80+U82+U83+U84)</f>
        <v>1114</v>
      </c>
      <c r="V85" s="116"/>
      <c r="W85" s="125">
        <f>SUM(W79:W84)</f>
        <v>162.523</v>
      </c>
      <c r="X85" s="179"/>
      <c r="Y85" s="181"/>
      <c r="Z85" s="180"/>
      <c r="AA85" s="178"/>
      <c r="AB85" s="116">
        <f>SUM(AB79+AB80+AB82+AB83+AB84)</f>
        <v>1065</v>
      </c>
      <c r="AC85" s="116"/>
      <c r="AD85" s="125">
        <f>SUM(AD79:AD84)</f>
        <v>158.85900000000001</v>
      </c>
      <c r="AE85" s="179"/>
      <c r="AF85" s="181"/>
      <c r="AG85" s="180"/>
      <c r="AH85" s="178"/>
      <c r="AI85" s="57">
        <f>SUM(AI79:AI84)</f>
        <v>2910</v>
      </c>
      <c r="AJ85" s="135">
        <f>SUM(AJ79:AJ84)</f>
        <v>644.221</v>
      </c>
      <c r="AK85" s="182"/>
      <c r="AL85" s="157"/>
      <c r="AM85" s="183"/>
      <c r="AN85" s="183"/>
      <c r="AO85" s="183"/>
      <c r="AP85" s="184"/>
      <c r="AQ85" s="184"/>
    </row>
    <row r="86" spans="1:43" ht="24.95" customHeight="1">
      <c r="C86" s="210"/>
      <c r="D86" s="109"/>
      <c r="E86" s="26"/>
      <c r="F86" s="16"/>
      <c r="G86" s="158"/>
      <c r="H86" s="126"/>
      <c r="I86" s="23"/>
      <c r="J86" s="16"/>
      <c r="K86" s="150"/>
      <c r="L86" s="24"/>
      <c r="M86" s="26"/>
      <c r="N86" s="16"/>
      <c r="O86" s="158"/>
      <c r="P86" s="126"/>
      <c r="Q86" s="23"/>
      <c r="R86" s="23"/>
      <c r="S86" s="150"/>
      <c r="T86" s="26"/>
      <c r="U86" s="16"/>
      <c r="V86" s="158"/>
      <c r="W86" s="126"/>
      <c r="X86" s="23"/>
      <c r="Y86" s="23"/>
      <c r="Z86" s="150"/>
      <c r="AA86" s="26"/>
      <c r="AB86" s="16"/>
      <c r="AC86" s="158"/>
      <c r="AD86" s="126"/>
      <c r="AE86" s="23"/>
      <c r="AF86" s="23"/>
      <c r="AG86" s="150"/>
      <c r="AH86" s="26"/>
      <c r="AI86" s="15"/>
      <c r="AJ86" s="138"/>
      <c r="AK86" s="27"/>
      <c r="AL86" s="161"/>
      <c r="AM86" s="27"/>
      <c r="AN86" s="27"/>
      <c r="AO86" s="27"/>
      <c r="AP86" s="25"/>
      <c r="AQ86" s="25"/>
    </row>
    <row r="87" spans="1:43" ht="40.5" customHeight="1" thickBot="1">
      <c r="C87" s="210"/>
      <c r="D87" s="2" t="s">
        <v>143</v>
      </c>
      <c r="E87" s="60"/>
      <c r="F87" s="117"/>
      <c r="G87" s="117"/>
      <c r="H87" s="127"/>
      <c r="I87" s="17"/>
      <c r="J87" s="117"/>
      <c r="K87" s="127"/>
      <c r="L87" s="18"/>
      <c r="M87" s="60"/>
      <c r="N87" s="117"/>
      <c r="O87" s="117"/>
      <c r="P87" s="127"/>
      <c r="Q87" s="17"/>
      <c r="R87" s="17"/>
      <c r="S87" s="127"/>
      <c r="T87" s="60"/>
      <c r="U87" s="117"/>
      <c r="V87" s="117"/>
      <c r="W87" s="127"/>
      <c r="X87" s="17"/>
      <c r="Y87" s="17"/>
      <c r="Z87" s="127"/>
      <c r="AA87" s="60"/>
      <c r="AB87" s="117"/>
      <c r="AC87" s="117"/>
      <c r="AD87" s="127"/>
      <c r="AE87" s="17"/>
      <c r="AF87" s="17"/>
      <c r="AG87" s="127"/>
      <c r="AH87" s="60"/>
      <c r="AI87" s="67"/>
      <c r="AJ87" s="136"/>
      <c r="AK87" s="68"/>
      <c r="AL87" s="68"/>
      <c r="AM87" s="69"/>
      <c r="AN87" s="69"/>
      <c r="AO87" s="69"/>
      <c r="AP87" s="70"/>
      <c r="AQ87" s="71"/>
    </row>
    <row r="88" spans="1:43" ht="24.95" customHeight="1">
      <c r="A88" s="145" t="s">
        <v>102</v>
      </c>
      <c r="C88" s="210"/>
      <c r="D88" s="4" t="s">
        <v>144</v>
      </c>
      <c r="E88" s="19"/>
      <c r="F88" s="115">
        <v>99</v>
      </c>
      <c r="G88" s="172">
        <v>16</v>
      </c>
      <c r="H88" s="124">
        <v>12.444000000000001</v>
      </c>
      <c r="I88" s="13">
        <v>0.92</v>
      </c>
      <c r="J88" s="115"/>
      <c r="K88" s="149"/>
      <c r="L88" s="7"/>
      <c r="M88" s="19"/>
      <c r="N88" s="115">
        <v>136</v>
      </c>
      <c r="O88" s="172">
        <v>18</v>
      </c>
      <c r="P88" s="124">
        <v>15.776999999999999</v>
      </c>
      <c r="Q88" s="13">
        <v>0.84</v>
      </c>
      <c r="R88" s="14"/>
      <c r="S88" s="149"/>
      <c r="T88" s="19"/>
      <c r="U88" s="115">
        <v>141</v>
      </c>
      <c r="V88" s="172">
        <v>19</v>
      </c>
      <c r="W88" s="124">
        <v>16.555</v>
      </c>
      <c r="X88" s="13">
        <v>0.87</v>
      </c>
      <c r="Y88" s="14"/>
      <c r="Z88" s="149"/>
      <c r="AA88" s="19"/>
      <c r="AB88" s="115">
        <v>128</v>
      </c>
      <c r="AC88" s="172">
        <v>17</v>
      </c>
      <c r="AD88" s="124">
        <v>14.555</v>
      </c>
      <c r="AE88" s="13">
        <v>0.93</v>
      </c>
      <c r="AF88" s="14"/>
      <c r="AG88" s="149"/>
      <c r="AH88" s="19"/>
      <c r="AI88" s="62">
        <v>384</v>
      </c>
      <c r="AJ88" s="137">
        <f>SUM(AD88+W88+P88+H88)</f>
        <v>59.331000000000003</v>
      </c>
      <c r="AK88" s="63" t="s">
        <v>33</v>
      </c>
      <c r="AL88" s="159"/>
      <c r="AM88" s="63"/>
      <c r="AN88" s="63"/>
      <c r="AO88" s="63"/>
      <c r="AP88" s="74"/>
      <c r="AQ88" s="75"/>
    </row>
    <row r="89" spans="1:43" ht="24.95" customHeight="1">
      <c r="A89" s="145" t="s">
        <v>102</v>
      </c>
      <c r="C89" s="210"/>
      <c r="D89" s="4" t="s">
        <v>145</v>
      </c>
      <c r="E89" s="19"/>
      <c r="F89" s="115">
        <v>21</v>
      </c>
      <c r="G89" s="172">
        <v>11</v>
      </c>
      <c r="H89" s="124">
        <v>2.3330000000000002</v>
      </c>
      <c r="I89" s="13">
        <v>0.95</v>
      </c>
      <c r="J89" s="115"/>
      <c r="K89" s="149"/>
      <c r="L89" s="9"/>
      <c r="M89" s="19"/>
      <c r="N89" s="115">
        <v>35</v>
      </c>
      <c r="O89" s="172">
        <v>12</v>
      </c>
      <c r="P89" s="124">
        <v>3.8879999999999999</v>
      </c>
      <c r="Q89" s="13">
        <v>0.97</v>
      </c>
      <c r="R89" s="14"/>
      <c r="S89" s="149"/>
      <c r="T89" s="19"/>
      <c r="U89" s="115">
        <v>38</v>
      </c>
      <c r="V89" s="172">
        <v>19</v>
      </c>
      <c r="W89" s="124">
        <v>4.2220000000000004</v>
      </c>
      <c r="X89" s="13">
        <v>0.92</v>
      </c>
      <c r="Y89" s="14"/>
      <c r="Z89" s="149"/>
      <c r="AA89" s="19"/>
      <c r="AB89" s="115">
        <v>36</v>
      </c>
      <c r="AC89" s="172">
        <v>12</v>
      </c>
      <c r="AD89" s="124">
        <v>4</v>
      </c>
      <c r="AE89" s="13">
        <v>0.93</v>
      </c>
      <c r="AF89" s="14"/>
      <c r="AG89" s="149"/>
      <c r="AH89" s="19"/>
      <c r="AI89" s="10">
        <v>111</v>
      </c>
      <c r="AJ89" s="137">
        <f t="shared" ref="AJ89:AJ96" si="30">SUM(AD89+W89+P89+H89)</f>
        <v>14.443000000000001</v>
      </c>
      <c r="AK89" s="58"/>
      <c r="AL89" s="156"/>
      <c r="AM89" s="58"/>
      <c r="AN89" s="58"/>
      <c r="AO89" s="58"/>
      <c r="AP89" s="72"/>
      <c r="AQ89" s="76"/>
    </row>
    <row r="90" spans="1:43" ht="24.95" customHeight="1">
      <c r="A90" s="145" t="s">
        <v>102</v>
      </c>
      <c r="C90" s="210"/>
      <c r="D90" s="4" t="s">
        <v>146</v>
      </c>
      <c r="E90" s="19"/>
      <c r="F90" s="115">
        <v>159</v>
      </c>
      <c r="G90" s="172">
        <v>20</v>
      </c>
      <c r="H90" s="124">
        <v>17.443999999999999</v>
      </c>
      <c r="I90" s="13">
        <v>0.84</v>
      </c>
      <c r="J90" s="115"/>
      <c r="K90" s="149"/>
      <c r="L90" s="9"/>
      <c r="M90" s="19"/>
      <c r="N90" s="115">
        <v>212</v>
      </c>
      <c r="O90" s="172">
        <v>19</v>
      </c>
      <c r="P90" s="124">
        <v>22.666</v>
      </c>
      <c r="Q90" s="13">
        <v>0.89</v>
      </c>
      <c r="R90" s="14"/>
      <c r="S90" s="149"/>
      <c r="T90" s="19"/>
      <c r="U90" s="115">
        <v>211</v>
      </c>
      <c r="V90" s="172">
        <v>19</v>
      </c>
      <c r="W90" s="124">
        <v>22.443999999999999</v>
      </c>
      <c r="X90" s="13">
        <v>0.9</v>
      </c>
      <c r="Y90" s="14"/>
      <c r="Z90" s="149"/>
      <c r="AA90" s="19"/>
      <c r="AB90" s="115">
        <v>248</v>
      </c>
      <c r="AC90" s="172">
        <v>21</v>
      </c>
      <c r="AD90" s="124">
        <v>26.222000000000001</v>
      </c>
      <c r="AE90" s="13">
        <v>0.94</v>
      </c>
      <c r="AF90" s="14"/>
      <c r="AG90" s="149"/>
      <c r="AH90" s="19"/>
      <c r="AI90" s="10">
        <v>743</v>
      </c>
      <c r="AJ90" s="137">
        <f t="shared" si="30"/>
        <v>88.775999999999996</v>
      </c>
      <c r="AK90" s="58"/>
      <c r="AL90" s="160"/>
      <c r="AM90" s="59"/>
      <c r="AN90" s="59"/>
      <c r="AO90" s="59"/>
      <c r="AP90" s="72"/>
      <c r="AQ90" s="76"/>
    </row>
    <row r="91" spans="1:43" ht="24.95" customHeight="1">
      <c r="A91" s="145" t="s">
        <v>102</v>
      </c>
      <c r="C91" s="210"/>
      <c r="D91" s="4" t="s">
        <v>147</v>
      </c>
      <c r="E91" s="19"/>
      <c r="F91" s="115">
        <v>0</v>
      </c>
      <c r="G91" s="172">
        <v>0</v>
      </c>
      <c r="H91" s="124">
        <v>0</v>
      </c>
      <c r="I91" s="13">
        <v>0</v>
      </c>
      <c r="J91" s="115"/>
      <c r="K91" s="149"/>
      <c r="L91" s="9"/>
      <c r="M91" s="19"/>
      <c r="N91" s="115">
        <v>17</v>
      </c>
      <c r="O91" s="172">
        <v>17</v>
      </c>
      <c r="P91" s="124">
        <v>1.8879999999999999</v>
      </c>
      <c r="Q91" s="13">
        <v>1</v>
      </c>
      <c r="R91" s="14"/>
      <c r="S91" s="149"/>
      <c r="T91" s="19"/>
      <c r="U91" s="115">
        <v>0</v>
      </c>
      <c r="V91" s="172">
        <v>0</v>
      </c>
      <c r="W91" s="124">
        <v>0</v>
      </c>
      <c r="X91" s="13">
        <v>0</v>
      </c>
      <c r="Y91" s="14"/>
      <c r="Z91" s="149"/>
      <c r="AA91" s="19"/>
      <c r="AB91" s="115">
        <v>0</v>
      </c>
      <c r="AC91" s="172">
        <v>0</v>
      </c>
      <c r="AD91" s="124">
        <v>0</v>
      </c>
      <c r="AE91" s="13">
        <v>0</v>
      </c>
      <c r="AF91" s="14"/>
      <c r="AG91" s="149"/>
      <c r="AH91" s="19"/>
      <c r="AI91" s="10">
        <v>17</v>
      </c>
      <c r="AJ91" s="137">
        <f t="shared" si="30"/>
        <v>1.8879999999999999</v>
      </c>
      <c r="AK91" s="58"/>
      <c r="AL91" s="156"/>
      <c r="AM91" s="58"/>
      <c r="AN91" s="58"/>
      <c r="AO91" s="58"/>
      <c r="AP91" s="72"/>
      <c r="AQ91" s="76"/>
    </row>
    <row r="92" spans="1:43" ht="24.95" customHeight="1">
      <c r="A92" s="145" t="s">
        <v>102</v>
      </c>
      <c r="C92" s="210"/>
      <c r="D92" s="4" t="s">
        <v>148</v>
      </c>
      <c r="E92" s="19"/>
      <c r="F92" s="115">
        <v>133</v>
      </c>
      <c r="G92" s="172">
        <v>19</v>
      </c>
      <c r="H92" s="124">
        <v>14.666</v>
      </c>
      <c r="I92" s="13">
        <v>0.83</v>
      </c>
      <c r="J92" s="115"/>
      <c r="K92" s="149"/>
      <c r="L92" s="9"/>
      <c r="M92" s="19"/>
      <c r="N92" s="115">
        <v>223</v>
      </c>
      <c r="O92" s="172">
        <v>22</v>
      </c>
      <c r="P92" s="124">
        <v>22.111000000000001</v>
      </c>
      <c r="Q92" s="13">
        <v>0.83</v>
      </c>
      <c r="R92" s="14"/>
      <c r="S92" s="149"/>
      <c r="T92" s="19"/>
      <c r="U92" s="115">
        <v>201</v>
      </c>
      <c r="V92" s="172">
        <v>22</v>
      </c>
      <c r="W92" s="124">
        <v>19.777000000000001</v>
      </c>
      <c r="X92" s="13">
        <v>0.92</v>
      </c>
      <c r="Y92" s="14"/>
      <c r="Z92" s="149"/>
      <c r="AA92" s="19"/>
      <c r="AB92" s="115">
        <v>222</v>
      </c>
      <c r="AC92" s="172">
        <v>20</v>
      </c>
      <c r="AD92" s="124">
        <v>22.111000000000001</v>
      </c>
      <c r="AE92" s="13">
        <v>0.92</v>
      </c>
      <c r="AF92" s="14"/>
      <c r="AG92" s="149"/>
      <c r="AH92" s="19"/>
      <c r="AI92" s="10">
        <v>735</v>
      </c>
      <c r="AJ92" s="137">
        <f t="shared" si="30"/>
        <v>78.665000000000006</v>
      </c>
      <c r="AK92" s="58"/>
      <c r="AL92" s="156"/>
      <c r="AM92" s="58"/>
      <c r="AN92" s="58"/>
      <c r="AO92" s="58"/>
      <c r="AP92" s="72"/>
      <c r="AQ92" s="76"/>
    </row>
    <row r="93" spans="1:43" ht="24.95" customHeight="1">
      <c r="A93" s="145" t="s">
        <v>102</v>
      </c>
      <c r="C93" s="210"/>
      <c r="D93" s="4" t="s">
        <v>149</v>
      </c>
      <c r="E93" s="19"/>
      <c r="F93" s="115">
        <v>75</v>
      </c>
      <c r="G93" s="172">
        <v>20</v>
      </c>
      <c r="H93" s="124">
        <v>8.8879999999999999</v>
      </c>
      <c r="I93" s="13">
        <v>0.85</v>
      </c>
      <c r="J93" s="115"/>
      <c r="K93" s="149"/>
      <c r="L93" s="9"/>
      <c r="M93" s="19"/>
      <c r="N93" s="115">
        <v>84</v>
      </c>
      <c r="O93" s="172">
        <v>22</v>
      </c>
      <c r="P93" s="124">
        <v>9.2219999999999995</v>
      </c>
      <c r="Q93" s="13">
        <v>0.79</v>
      </c>
      <c r="R93" s="14"/>
      <c r="S93" s="149"/>
      <c r="T93" s="19"/>
      <c r="U93" s="115">
        <v>75</v>
      </c>
      <c r="V93" s="172">
        <v>15</v>
      </c>
      <c r="W93" s="124">
        <v>8</v>
      </c>
      <c r="X93" s="13">
        <v>0.84</v>
      </c>
      <c r="Y93" s="14"/>
      <c r="Z93" s="149"/>
      <c r="AA93" s="19"/>
      <c r="AB93" s="115">
        <v>84</v>
      </c>
      <c r="AC93" s="172">
        <v>17</v>
      </c>
      <c r="AD93" s="124">
        <v>9.1110000000000007</v>
      </c>
      <c r="AE93" s="13">
        <v>0.87</v>
      </c>
      <c r="AF93" s="14"/>
      <c r="AG93" s="149"/>
      <c r="AH93" s="19"/>
      <c r="AI93" s="10">
        <v>311</v>
      </c>
      <c r="AJ93" s="137">
        <f t="shared" si="30"/>
        <v>35.220999999999997</v>
      </c>
      <c r="AK93" s="58"/>
      <c r="AL93" s="156"/>
      <c r="AM93" s="58"/>
      <c r="AN93" s="58"/>
      <c r="AO93" s="58"/>
      <c r="AP93" s="72"/>
      <c r="AQ93" s="76"/>
    </row>
    <row r="94" spans="1:43" ht="24.95" customHeight="1">
      <c r="A94" s="145" t="s">
        <v>102</v>
      </c>
      <c r="C94" s="210"/>
      <c r="D94" s="4" t="s">
        <v>150</v>
      </c>
      <c r="E94" s="19"/>
      <c r="F94" s="115">
        <v>187</v>
      </c>
      <c r="G94" s="172">
        <v>19</v>
      </c>
      <c r="H94" s="124">
        <v>22.777000000000001</v>
      </c>
      <c r="I94" s="13">
        <v>0.87</v>
      </c>
      <c r="J94" s="115"/>
      <c r="K94" s="149"/>
      <c r="L94" s="9"/>
      <c r="M94" s="19"/>
      <c r="N94" s="115">
        <v>255</v>
      </c>
      <c r="O94" s="172">
        <v>17</v>
      </c>
      <c r="P94" s="124">
        <v>28.222000000000001</v>
      </c>
      <c r="Q94" s="13">
        <v>0.7</v>
      </c>
      <c r="R94" s="14"/>
      <c r="S94" s="149"/>
      <c r="T94" s="19"/>
      <c r="U94" s="115">
        <v>313</v>
      </c>
      <c r="V94" s="172">
        <v>21</v>
      </c>
      <c r="W94" s="124">
        <v>35.555</v>
      </c>
      <c r="X94" s="13">
        <v>0.85</v>
      </c>
      <c r="Y94" s="14"/>
      <c r="Z94" s="149"/>
      <c r="AA94" s="19"/>
      <c r="AB94" s="115">
        <v>259</v>
      </c>
      <c r="AC94" s="172">
        <v>20</v>
      </c>
      <c r="AD94" s="124">
        <v>28.111000000000001</v>
      </c>
      <c r="AE94" s="13">
        <v>0.91</v>
      </c>
      <c r="AF94" s="14"/>
      <c r="AG94" s="149"/>
      <c r="AH94" s="19"/>
      <c r="AI94" s="10">
        <v>898</v>
      </c>
      <c r="AJ94" s="137">
        <f t="shared" si="30"/>
        <v>114.66500000000001</v>
      </c>
      <c r="AK94" s="58"/>
      <c r="AL94" s="156"/>
      <c r="AM94" s="58"/>
      <c r="AN94" s="58"/>
      <c r="AO94" s="58"/>
      <c r="AP94" s="72"/>
      <c r="AQ94" s="76"/>
    </row>
    <row r="95" spans="1:43" ht="24.95" customHeight="1">
      <c r="A95" s="145" t="s">
        <v>102</v>
      </c>
      <c r="C95" s="210"/>
      <c r="D95" s="4" t="s">
        <v>151</v>
      </c>
      <c r="E95" s="19"/>
      <c r="F95" s="115">
        <v>66</v>
      </c>
      <c r="G95" s="172">
        <v>22</v>
      </c>
      <c r="H95" s="124">
        <v>7.2220000000000004</v>
      </c>
      <c r="I95" s="13">
        <v>0.89</v>
      </c>
      <c r="J95" s="115"/>
      <c r="K95" s="149"/>
      <c r="L95" s="9"/>
      <c r="M95" s="19"/>
      <c r="N95" s="115">
        <v>101</v>
      </c>
      <c r="O95" s="172">
        <v>25</v>
      </c>
      <c r="P95" s="124">
        <v>10.333</v>
      </c>
      <c r="Q95" s="13">
        <v>0.88</v>
      </c>
      <c r="R95" s="14"/>
      <c r="S95" s="149"/>
      <c r="T95" s="19"/>
      <c r="U95" s="115">
        <v>110</v>
      </c>
      <c r="V95" s="172">
        <v>28</v>
      </c>
      <c r="W95" s="124">
        <v>12.111000000000001</v>
      </c>
      <c r="X95" s="13">
        <v>0.86</v>
      </c>
      <c r="Y95" s="14"/>
      <c r="Z95" s="149"/>
      <c r="AA95" s="19"/>
      <c r="AB95" s="115">
        <v>97</v>
      </c>
      <c r="AC95" s="172">
        <v>24</v>
      </c>
      <c r="AD95" s="124">
        <v>10.555</v>
      </c>
      <c r="AE95" s="13">
        <v>0.93</v>
      </c>
      <c r="AF95" s="14"/>
      <c r="AG95" s="149"/>
      <c r="AH95" s="19"/>
      <c r="AI95" s="10">
        <v>349</v>
      </c>
      <c r="AJ95" s="137">
        <f t="shared" si="30"/>
        <v>40.221000000000004</v>
      </c>
      <c r="AK95" s="58"/>
      <c r="AL95" s="156"/>
      <c r="AM95" s="58"/>
      <c r="AN95" s="58"/>
      <c r="AO95" s="58"/>
      <c r="AP95" s="72"/>
      <c r="AQ95" s="76"/>
    </row>
    <row r="96" spans="1:43" ht="24.95" customHeight="1">
      <c r="A96" s="145" t="s">
        <v>102</v>
      </c>
      <c r="C96" s="210"/>
      <c r="D96" s="4" t="s">
        <v>152</v>
      </c>
      <c r="E96" s="19"/>
      <c r="F96" s="115">
        <v>14</v>
      </c>
      <c r="G96" s="172">
        <v>7</v>
      </c>
      <c r="H96" s="124">
        <v>1.8</v>
      </c>
      <c r="I96" s="13">
        <v>0.86</v>
      </c>
      <c r="J96" s="115"/>
      <c r="K96" s="149"/>
      <c r="L96" s="9"/>
      <c r="M96" s="19"/>
      <c r="N96" s="115">
        <v>20</v>
      </c>
      <c r="O96" s="172">
        <v>8</v>
      </c>
      <c r="P96" s="124">
        <v>2.3109999999999999</v>
      </c>
      <c r="Q96" s="13">
        <v>0.85</v>
      </c>
      <c r="R96" s="14"/>
      <c r="S96" s="149"/>
      <c r="T96" s="19"/>
      <c r="U96" s="115">
        <v>29</v>
      </c>
      <c r="V96" s="172">
        <v>15</v>
      </c>
      <c r="W96" s="124">
        <v>3</v>
      </c>
      <c r="X96" s="13">
        <v>0.72</v>
      </c>
      <c r="Y96" s="14"/>
      <c r="Z96" s="149"/>
      <c r="AA96" s="19"/>
      <c r="AB96" s="115">
        <v>27</v>
      </c>
      <c r="AC96" s="172">
        <v>11</v>
      </c>
      <c r="AD96" s="124">
        <v>3.222</v>
      </c>
      <c r="AE96" s="13">
        <v>0.78</v>
      </c>
      <c r="AF96" s="14"/>
      <c r="AG96" s="149"/>
      <c r="AH96" s="19"/>
      <c r="AI96" s="10">
        <v>86</v>
      </c>
      <c r="AJ96" s="137">
        <f t="shared" si="30"/>
        <v>10.333</v>
      </c>
      <c r="AK96" s="58"/>
      <c r="AL96" s="156"/>
      <c r="AM96" s="58"/>
      <c r="AN96" s="58"/>
      <c r="AO96" s="58"/>
      <c r="AP96" s="72"/>
      <c r="AQ96" s="76"/>
    </row>
    <row r="97" spans="1:43" s="186" customFormat="1" ht="24.95" customHeight="1">
      <c r="A97" s="176"/>
      <c r="B97" s="177"/>
      <c r="C97" s="210"/>
      <c r="D97" s="30" t="s">
        <v>32</v>
      </c>
      <c r="E97" s="178"/>
      <c r="F97" s="116">
        <f>SUM(F88:F96)</f>
        <v>754</v>
      </c>
      <c r="G97" s="116"/>
      <c r="H97" s="125">
        <f>SUM(H88:H96)</f>
        <v>87.573999999999984</v>
      </c>
      <c r="I97" s="179"/>
      <c r="J97" s="166"/>
      <c r="K97" s="180"/>
      <c r="L97" s="32"/>
      <c r="M97" s="178"/>
      <c r="N97" s="116">
        <f>SUM(N88+N89+N90+N91+N92+N94+N95+N96)</f>
        <v>999</v>
      </c>
      <c r="O97" s="116"/>
      <c r="P97" s="125">
        <f>SUM(P88:P96)</f>
        <v>116.41800000000001</v>
      </c>
      <c r="Q97" s="179"/>
      <c r="R97" s="181"/>
      <c r="S97" s="180"/>
      <c r="T97" s="178"/>
      <c r="U97" s="116">
        <f>SUM(U88+U89+U90+U91+U92+U94+U95+U96)</f>
        <v>1043</v>
      </c>
      <c r="V97" s="116"/>
      <c r="W97" s="125">
        <f>SUM(W88:W96)</f>
        <v>121.664</v>
      </c>
      <c r="X97" s="179"/>
      <c r="Y97" s="181"/>
      <c r="Z97" s="180"/>
      <c r="AA97" s="178"/>
      <c r="AB97" s="116">
        <f>SUM(AB88+AB89+AB90+AB91+AB92+AB94+AB95+AB96)</f>
        <v>1017</v>
      </c>
      <c r="AC97" s="116"/>
      <c r="AD97" s="125">
        <f>SUM(AD88:AD96)</f>
        <v>117.88700000000001</v>
      </c>
      <c r="AE97" s="179"/>
      <c r="AF97" s="181"/>
      <c r="AG97" s="180"/>
      <c r="AH97" s="178"/>
      <c r="AI97" s="57">
        <f>SUM(AI88:AI96)</f>
        <v>3634</v>
      </c>
      <c r="AJ97" s="135">
        <f>SUM(AJ88:AJ96)</f>
        <v>443.54300000000006</v>
      </c>
      <c r="AK97" s="182"/>
      <c r="AL97" s="157"/>
      <c r="AM97" s="183"/>
      <c r="AN97" s="183"/>
      <c r="AO97" s="183"/>
      <c r="AP97" s="184"/>
      <c r="AQ97" s="184"/>
    </row>
    <row r="98" spans="1:43" ht="24.95" customHeight="1" thickBot="1">
      <c r="C98" s="211"/>
      <c r="D98" s="109"/>
      <c r="E98" s="26"/>
      <c r="F98" s="16"/>
      <c r="G98" s="158"/>
      <c r="H98" s="126"/>
      <c r="I98" s="23"/>
      <c r="J98" s="16"/>
      <c r="K98" s="150"/>
      <c r="L98" s="24"/>
      <c r="M98" s="26"/>
      <c r="N98" s="16"/>
      <c r="O98" s="158"/>
      <c r="P98" s="126"/>
      <c r="Q98" s="23"/>
      <c r="R98" s="23"/>
      <c r="S98" s="150"/>
      <c r="T98" s="26"/>
      <c r="U98" s="16"/>
      <c r="V98" s="158"/>
      <c r="W98" s="126"/>
      <c r="X98" s="23"/>
      <c r="Y98" s="23"/>
      <c r="Z98" s="150"/>
      <c r="AA98" s="26"/>
      <c r="AB98" s="16"/>
      <c r="AC98" s="158"/>
      <c r="AD98" s="126"/>
      <c r="AE98" s="23"/>
      <c r="AF98" s="23"/>
      <c r="AG98" s="150"/>
      <c r="AH98" s="26"/>
      <c r="AI98" s="15"/>
      <c r="AJ98" s="138"/>
      <c r="AK98" s="27"/>
      <c r="AL98" s="161"/>
      <c r="AM98" s="27"/>
      <c r="AN98" s="27"/>
      <c r="AO98" s="27"/>
      <c r="AP98" s="25"/>
      <c r="AQ98" s="25"/>
    </row>
    <row r="99" spans="1:43" ht="16.5" thickTop="1">
      <c r="C99" t="s">
        <v>33</v>
      </c>
      <c r="D99" s="198" t="s">
        <v>33</v>
      </c>
    </row>
    <row r="100" spans="1:43" ht="31.5">
      <c r="D100" s="199" t="s">
        <v>250</v>
      </c>
    </row>
  </sheetData>
  <mergeCells count="10">
    <mergeCell ref="AI1:AQ1"/>
    <mergeCell ref="F1:K1"/>
    <mergeCell ref="D1:D2"/>
    <mergeCell ref="C3:D3"/>
    <mergeCell ref="C78:C98"/>
    <mergeCell ref="C4:C38"/>
    <mergeCell ref="C39:C77"/>
    <mergeCell ref="N1:S1"/>
    <mergeCell ref="U1:Z1"/>
    <mergeCell ref="AB1:AG1"/>
  </mergeCells>
  <printOptions horizontalCentered="1"/>
  <pageMargins left="0" right="0" top="0.5" bottom="0.5" header="0.3" footer="0.3"/>
  <pageSetup scale="45" orientation="landscape" r:id="rId1"/>
  <headerFooter>
    <oddFooter xml:space="preserve">&amp;L05/16/16jmac Revised
</oddFooter>
  </headerFooter>
  <rowBreaks count="2" manualBreakCount="2">
    <brk id="38" max="16383" man="1"/>
    <brk id="77" max="16383" man="1"/>
  </rowBreaks>
</worksheet>
</file>

<file path=xl/worksheets/sheet2.xml><?xml version="1.0" encoding="utf-8"?>
<worksheet xmlns="http://schemas.openxmlformats.org/spreadsheetml/2006/main" xmlns:r="http://schemas.openxmlformats.org/officeDocument/2006/relationships">
  <dimension ref="A1:R47"/>
  <sheetViews>
    <sheetView workbookViewId="0">
      <selection activeCell="D29" sqref="D29"/>
    </sheetView>
  </sheetViews>
  <sheetFormatPr defaultRowHeight="15"/>
  <cols>
    <col min="1" max="1" width="13.140625" style="1" customWidth="1"/>
    <col min="2" max="2" width="11.5703125" style="1" customWidth="1"/>
    <col min="3" max="3" width="19" style="34" customWidth="1"/>
    <col min="4" max="4" width="59.140625" style="33" customWidth="1"/>
    <col min="5" max="5" width="51.7109375" style="33" customWidth="1"/>
    <col min="6" max="6" width="12.42578125" style="1" customWidth="1"/>
  </cols>
  <sheetData>
    <row r="1" spans="1:6" ht="15.75" thickBot="1">
      <c r="A1" s="36"/>
      <c r="B1" s="37"/>
      <c r="C1" s="38"/>
      <c r="D1" s="39"/>
      <c r="E1" s="39"/>
      <c r="F1" s="40"/>
    </row>
    <row r="2" spans="1:6" ht="25.5" customHeight="1">
      <c r="A2" s="225" t="s">
        <v>153</v>
      </c>
      <c r="B2" s="226"/>
      <c r="C2" s="226"/>
      <c r="D2" s="226"/>
      <c r="E2" s="226"/>
      <c r="F2" s="227"/>
    </row>
    <row r="3" spans="1:6" ht="23.25" customHeight="1" thickBot="1">
      <c r="A3" s="228" t="s">
        <v>154</v>
      </c>
      <c r="B3" s="229"/>
      <c r="C3" s="229"/>
      <c r="D3" s="229"/>
      <c r="E3" s="229"/>
      <c r="F3" s="230"/>
    </row>
    <row r="4" spans="1:6" ht="6.95" customHeight="1" thickBot="1">
      <c r="A4" s="216"/>
      <c r="B4" s="217"/>
      <c r="C4" s="217"/>
      <c r="D4" s="217"/>
      <c r="E4" s="217"/>
      <c r="F4" s="218"/>
    </row>
    <row r="5" spans="1:6" ht="15" customHeight="1">
      <c r="A5" s="41"/>
      <c r="B5" s="28"/>
      <c r="C5" s="35"/>
      <c r="D5" s="195"/>
      <c r="E5" s="195"/>
      <c r="F5" s="42"/>
    </row>
    <row r="6" spans="1:6" ht="15" customHeight="1">
      <c r="A6" s="231" t="s">
        <v>155</v>
      </c>
      <c r="B6" s="232"/>
      <c r="C6" s="232"/>
      <c r="D6" s="232"/>
      <c r="E6" s="232"/>
      <c r="F6" s="233"/>
    </row>
    <row r="7" spans="1:6" ht="15" customHeight="1">
      <c r="A7" s="231"/>
      <c r="B7" s="232"/>
      <c r="C7" s="232"/>
      <c r="D7" s="232"/>
      <c r="E7" s="232"/>
      <c r="F7" s="233"/>
    </row>
    <row r="8" spans="1:6" ht="15" customHeight="1">
      <c r="A8" s="231"/>
      <c r="B8" s="232"/>
      <c r="C8" s="232"/>
      <c r="D8" s="232"/>
      <c r="E8" s="232"/>
      <c r="F8" s="233"/>
    </row>
    <row r="9" spans="1:6" ht="15" customHeight="1">
      <c r="A9" s="231"/>
      <c r="B9" s="232"/>
      <c r="C9" s="232"/>
      <c r="D9" s="232"/>
      <c r="E9" s="232"/>
      <c r="F9" s="233"/>
    </row>
    <row r="10" spans="1:6" ht="15" customHeight="1">
      <c r="A10" s="231"/>
      <c r="B10" s="232"/>
      <c r="C10" s="232"/>
      <c r="D10" s="232"/>
      <c r="E10" s="232"/>
      <c r="F10" s="233"/>
    </row>
    <row r="11" spans="1:6" ht="15" customHeight="1">
      <c r="A11" s="231"/>
      <c r="B11" s="232"/>
      <c r="C11" s="232"/>
      <c r="D11" s="232"/>
      <c r="E11" s="232"/>
      <c r="F11" s="233"/>
    </row>
    <row r="12" spans="1:6" ht="15.75" thickBot="1">
      <c r="A12" s="43"/>
      <c r="B12" s="44"/>
      <c r="C12" s="45"/>
      <c r="D12" s="193"/>
      <c r="E12" s="193"/>
      <c r="F12" s="46"/>
    </row>
    <row r="13" spans="1:6" ht="6.95" customHeight="1" thickBot="1">
      <c r="A13" s="216"/>
      <c r="B13" s="217"/>
      <c r="C13" s="217"/>
      <c r="D13" s="217"/>
      <c r="E13" s="217"/>
      <c r="F13" s="218"/>
    </row>
    <row r="14" spans="1:6" ht="21.75" customHeight="1" thickBot="1">
      <c r="A14" s="47" t="s">
        <v>156</v>
      </c>
      <c r="B14" s="48" t="s">
        <v>157</v>
      </c>
      <c r="C14" s="49" t="s">
        <v>158</v>
      </c>
      <c r="D14" s="49" t="s">
        <v>159</v>
      </c>
      <c r="E14" s="49" t="s">
        <v>160</v>
      </c>
      <c r="F14" s="50" t="s">
        <v>161</v>
      </c>
    </row>
    <row r="15" spans="1:6" ht="6.95" customHeight="1" thickBot="1">
      <c r="A15" s="216"/>
      <c r="B15" s="217"/>
      <c r="C15" s="217"/>
      <c r="D15" s="217"/>
      <c r="E15" s="217"/>
      <c r="F15" s="218"/>
    </row>
    <row r="16" spans="1:6" ht="102" customHeight="1">
      <c r="A16" s="43"/>
      <c r="B16" s="44" t="s">
        <v>162</v>
      </c>
      <c r="C16" s="45" t="s">
        <v>6</v>
      </c>
      <c r="D16" s="193" t="s">
        <v>163</v>
      </c>
      <c r="E16" s="193" t="s">
        <v>164</v>
      </c>
      <c r="F16" s="46"/>
    </row>
    <row r="17" spans="1:18" ht="49.5" customHeight="1">
      <c r="A17" s="43" t="s">
        <v>165</v>
      </c>
      <c r="B17" s="44" t="s">
        <v>166</v>
      </c>
      <c r="C17" s="45" t="s">
        <v>167</v>
      </c>
      <c r="D17" s="193" t="s">
        <v>168</v>
      </c>
      <c r="E17" s="193"/>
      <c r="F17" s="46" t="s">
        <v>169</v>
      </c>
    </row>
    <row r="18" spans="1:18" ht="61.5" customHeight="1">
      <c r="A18" s="43" t="s">
        <v>6</v>
      </c>
      <c r="B18" s="44" t="s">
        <v>170</v>
      </c>
      <c r="C18" s="45" t="s">
        <v>171</v>
      </c>
      <c r="D18" s="193" t="s">
        <v>172</v>
      </c>
      <c r="E18" s="193"/>
      <c r="F18" s="46" t="s">
        <v>169</v>
      </c>
    </row>
    <row r="19" spans="1:18" ht="59.25" customHeight="1">
      <c r="A19" s="43" t="s">
        <v>173</v>
      </c>
      <c r="B19" s="44" t="s">
        <v>174</v>
      </c>
      <c r="C19" s="45" t="s">
        <v>175</v>
      </c>
      <c r="D19" s="193" t="s">
        <v>176</v>
      </c>
      <c r="E19" s="193"/>
      <c r="F19" s="46" t="s">
        <v>169</v>
      </c>
      <c r="R19" t="s">
        <v>177</v>
      </c>
    </row>
    <row r="20" spans="1:18" ht="62.25" customHeight="1">
      <c r="A20" s="43" t="s">
        <v>6</v>
      </c>
      <c r="B20" s="44" t="s">
        <v>178</v>
      </c>
      <c r="C20" s="45" t="s">
        <v>179</v>
      </c>
      <c r="D20" s="193" t="s">
        <v>180</v>
      </c>
      <c r="E20" s="193" t="s">
        <v>181</v>
      </c>
      <c r="F20" s="46"/>
    </row>
    <row r="21" spans="1:18" ht="54" customHeight="1">
      <c r="A21" s="43" t="s">
        <v>6</v>
      </c>
      <c r="B21" s="44" t="s">
        <v>182</v>
      </c>
      <c r="C21" s="45" t="s">
        <v>183</v>
      </c>
      <c r="D21" s="193" t="s">
        <v>184</v>
      </c>
      <c r="E21" s="193" t="s">
        <v>185</v>
      </c>
      <c r="F21" s="46"/>
    </row>
    <row r="22" spans="1:18" ht="50.25" customHeight="1">
      <c r="A22" s="43" t="s">
        <v>6</v>
      </c>
      <c r="B22" s="44" t="s">
        <v>186</v>
      </c>
      <c r="C22" s="45" t="s">
        <v>187</v>
      </c>
      <c r="D22" s="193" t="s">
        <v>188</v>
      </c>
      <c r="E22" s="193" t="s">
        <v>189</v>
      </c>
      <c r="F22" s="46"/>
    </row>
    <row r="23" spans="1:18" ht="30" customHeight="1">
      <c r="A23" s="43" t="s">
        <v>6</v>
      </c>
      <c r="B23" s="45" t="s">
        <v>190</v>
      </c>
      <c r="C23" s="45" t="s">
        <v>191</v>
      </c>
      <c r="D23" s="193" t="s">
        <v>192</v>
      </c>
      <c r="E23" s="51" t="s">
        <v>193</v>
      </c>
      <c r="F23" s="46"/>
    </row>
    <row r="24" spans="1:18" ht="33" customHeight="1">
      <c r="A24" s="43" t="s">
        <v>6</v>
      </c>
      <c r="B24" s="45" t="s">
        <v>194</v>
      </c>
      <c r="C24" s="45" t="s">
        <v>195</v>
      </c>
      <c r="D24" s="193" t="s">
        <v>196</v>
      </c>
      <c r="E24" s="51" t="s">
        <v>197</v>
      </c>
      <c r="F24" s="46" t="s">
        <v>169</v>
      </c>
    </row>
    <row r="25" spans="1:18" ht="33" customHeight="1">
      <c r="A25" s="43" t="s">
        <v>6</v>
      </c>
      <c r="B25" s="44" t="s">
        <v>198</v>
      </c>
      <c r="C25" s="45" t="s">
        <v>199</v>
      </c>
      <c r="D25" s="193" t="s">
        <v>200</v>
      </c>
      <c r="E25" s="45" t="s">
        <v>201</v>
      </c>
      <c r="F25" s="46"/>
    </row>
    <row r="26" spans="1:18" ht="53.25" customHeight="1">
      <c r="A26" s="43" t="s">
        <v>165</v>
      </c>
      <c r="B26" s="44" t="s">
        <v>202</v>
      </c>
      <c r="C26" s="45" t="s">
        <v>203</v>
      </c>
      <c r="D26" s="193" t="s">
        <v>204</v>
      </c>
      <c r="E26" s="193"/>
      <c r="F26" s="46"/>
    </row>
    <row r="27" spans="1:18" ht="50.25" customHeight="1">
      <c r="A27" s="43" t="s">
        <v>6</v>
      </c>
      <c r="B27" s="44" t="s">
        <v>205</v>
      </c>
      <c r="C27" s="45" t="s">
        <v>206</v>
      </c>
      <c r="D27" s="193" t="s">
        <v>207</v>
      </c>
      <c r="E27" s="193"/>
      <c r="F27" s="46" t="s">
        <v>169</v>
      </c>
    </row>
    <row r="28" spans="1:18" ht="46.5" customHeight="1">
      <c r="A28" s="43" t="s">
        <v>6</v>
      </c>
      <c r="B28" s="44" t="s">
        <v>208</v>
      </c>
      <c r="C28" s="45" t="s">
        <v>209</v>
      </c>
      <c r="D28" s="193" t="s">
        <v>210</v>
      </c>
      <c r="E28" s="51" t="s">
        <v>211</v>
      </c>
      <c r="F28" s="46"/>
    </row>
    <row r="29" spans="1:18" ht="46.5" customHeight="1">
      <c r="A29" s="43" t="s">
        <v>165</v>
      </c>
      <c r="B29" s="44"/>
      <c r="C29" s="45" t="s">
        <v>253</v>
      </c>
      <c r="D29" s="197" t="s">
        <v>254</v>
      </c>
      <c r="E29" s="51"/>
      <c r="F29" s="46"/>
    </row>
    <row r="30" spans="1:18" ht="54.75" customHeight="1">
      <c r="A30" s="43" t="s">
        <v>165</v>
      </c>
      <c r="B30" s="44" t="s">
        <v>212</v>
      </c>
      <c r="C30" s="45" t="s">
        <v>213</v>
      </c>
      <c r="D30" s="193" t="s">
        <v>214</v>
      </c>
      <c r="E30" s="193"/>
      <c r="F30" s="46" t="s">
        <v>169</v>
      </c>
    </row>
    <row r="31" spans="1:18" ht="54.75" customHeight="1">
      <c r="A31" s="43" t="s">
        <v>165</v>
      </c>
      <c r="B31" s="44"/>
      <c r="C31" s="45" t="s">
        <v>18</v>
      </c>
      <c r="D31" s="197" t="s">
        <v>252</v>
      </c>
      <c r="E31" s="197"/>
      <c r="F31" s="46"/>
    </row>
    <row r="32" spans="1:18" ht="50.25" customHeight="1">
      <c r="A32" s="43" t="s">
        <v>215</v>
      </c>
      <c r="B32" s="44" t="s">
        <v>216</v>
      </c>
      <c r="C32" s="45" t="s">
        <v>217</v>
      </c>
      <c r="D32" s="193" t="s">
        <v>218</v>
      </c>
      <c r="E32" s="52" t="s">
        <v>219</v>
      </c>
      <c r="F32" s="46"/>
    </row>
    <row r="33" spans="1:6" ht="146.25" customHeight="1">
      <c r="A33" s="43" t="s">
        <v>165</v>
      </c>
      <c r="B33" s="44" t="s">
        <v>220</v>
      </c>
      <c r="C33" s="45" t="s">
        <v>221</v>
      </c>
      <c r="D33" s="193" t="s">
        <v>222</v>
      </c>
      <c r="E33" s="193" t="s">
        <v>223</v>
      </c>
      <c r="F33" s="46" t="s">
        <v>169</v>
      </c>
    </row>
    <row r="34" spans="1:6" ht="43.5" customHeight="1">
      <c r="A34" s="43" t="s">
        <v>6</v>
      </c>
      <c r="B34" s="44" t="s">
        <v>224</v>
      </c>
      <c r="C34" s="45" t="s">
        <v>225</v>
      </c>
      <c r="D34" s="193" t="s">
        <v>226</v>
      </c>
      <c r="E34" s="193" t="s">
        <v>227</v>
      </c>
      <c r="F34" s="46" t="s">
        <v>169</v>
      </c>
    </row>
    <row r="35" spans="1:6" ht="33" customHeight="1">
      <c r="A35" s="43" t="s">
        <v>165</v>
      </c>
      <c r="B35" s="44" t="s">
        <v>228</v>
      </c>
      <c r="C35" s="45" t="s">
        <v>229</v>
      </c>
      <c r="D35" s="193" t="s">
        <v>230</v>
      </c>
      <c r="E35" s="51" t="s">
        <v>231</v>
      </c>
      <c r="F35" s="46"/>
    </row>
    <row r="36" spans="1:6" ht="26.25" customHeight="1">
      <c r="A36" s="43" t="s">
        <v>6</v>
      </c>
      <c r="B36" s="44" t="s">
        <v>232</v>
      </c>
      <c r="C36" s="45" t="s">
        <v>17</v>
      </c>
      <c r="D36" s="193" t="s">
        <v>233</v>
      </c>
      <c r="E36" s="51" t="s">
        <v>234</v>
      </c>
      <c r="F36" s="46"/>
    </row>
    <row r="37" spans="1:6" ht="24.75" customHeight="1">
      <c r="A37" s="43" t="s">
        <v>6</v>
      </c>
      <c r="B37" s="44" t="s">
        <v>235</v>
      </c>
      <c r="C37" s="45" t="s">
        <v>236</v>
      </c>
      <c r="D37" s="193" t="s">
        <v>237</v>
      </c>
      <c r="E37" s="51" t="s">
        <v>238</v>
      </c>
      <c r="F37" s="46"/>
    </row>
    <row r="38" spans="1:6" ht="32.25" customHeight="1">
      <c r="A38" s="43" t="s">
        <v>6</v>
      </c>
      <c r="B38" s="44" t="s">
        <v>239</v>
      </c>
      <c r="C38" s="45" t="s">
        <v>240</v>
      </c>
      <c r="D38" s="193" t="s">
        <v>241</v>
      </c>
      <c r="E38" s="51" t="s">
        <v>242</v>
      </c>
      <c r="F38" s="46"/>
    </row>
    <row r="39" spans="1:6" ht="198" customHeight="1">
      <c r="A39" s="43" t="s">
        <v>165</v>
      </c>
      <c r="B39" s="44" t="s">
        <v>243</v>
      </c>
      <c r="C39" s="45" t="s">
        <v>244</v>
      </c>
      <c r="D39" s="193" t="s">
        <v>245</v>
      </c>
      <c r="E39" s="193" t="s">
        <v>246</v>
      </c>
      <c r="F39" s="46"/>
    </row>
    <row r="40" spans="1:6" ht="38.25" customHeight="1" thickBot="1">
      <c r="A40" s="53" t="s">
        <v>165</v>
      </c>
      <c r="B40" s="54" t="s">
        <v>35</v>
      </c>
      <c r="C40" s="55" t="s">
        <v>247</v>
      </c>
      <c r="D40" s="55" t="s">
        <v>248</v>
      </c>
      <c r="E40" s="194"/>
      <c r="F40" s="56"/>
    </row>
    <row r="41" spans="1:6" ht="6.95" customHeight="1" thickBot="1">
      <c r="A41" s="216"/>
      <c r="B41" s="217"/>
      <c r="C41" s="217"/>
      <c r="D41" s="217"/>
      <c r="E41" s="217"/>
      <c r="F41" s="218"/>
    </row>
    <row r="42" spans="1:6">
      <c r="A42" s="36"/>
      <c r="B42" s="37"/>
      <c r="C42" s="38"/>
      <c r="D42" s="39"/>
      <c r="E42" s="39"/>
      <c r="F42" s="40"/>
    </row>
    <row r="43" spans="1:6">
      <c r="A43" s="219" t="s">
        <v>249</v>
      </c>
      <c r="B43" s="220"/>
      <c r="C43" s="220"/>
      <c r="D43" s="220"/>
      <c r="E43" s="220"/>
      <c r="F43" s="221"/>
    </row>
    <row r="44" spans="1:6">
      <c r="A44" s="219"/>
      <c r="B44" s="220"/>
      <c r="C44" s="220"/>
      <c r="D44" s="220"/>
      <c r="E44" s="220"/>
      <c r="F44" s="221"/>
    </row>
    <row r="45" spans="1:6">
      <c r="A45" s="219"/>
      <c r="B45" s="220"/>
      <c r="C45" s="220"/>
      <c r="D45" s="220"/>
      <c r="E45" s="220"/>
      <c r="F45" s="221"/>
    </row>
    <row r="46" spans="1:6">
      <c r="A46" s="219"/>
      <c r="B46" s="220"/>
      <c r="C46" s="220"/>
      <c r="D46" s="220"/>
      <c r="E46" s="220"/>
      <c r="F46" s="221"/>
    </row>
    <row r="47" spans="1:6" ht="15.75" thickBot="1">
      <c r="A47" s="222"/>
      <c r="B47" s="223"/>
      <c r="C47" s="223"/>
      <c r="D47" s="223"/>
      <c r="E47" s="223"/>
      <c r="F47" s="224"/>
    </row>
  </sheetData>
  <mergeCells count="8">
    <mergeCell ref="A15:F15"/>
    <mergeCell ref="A41:F41"/>
    <mergeCell ref="A43:F47"/>
    <mergeCell ref="A4:F4"/>
    <mergeCell ref="A2:F2"/>
    <mergeCell ref="A3:F3"/>
    <mergeCell ref="A6:F11"/>
    <mergeCell ref="A13:F13"/>
  </mergeCells>
  <printOptions horizontalCentered="1"/>
  <pageMargins left="0.45" right="0.45" top="0.25" bottom="0.25" header="0.3" footer="0.3"/>
  <pageSetup scale="55"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B25" sqref="B25:K2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Definitions</vt:lpstr>
      <vt:lpstr>Sheet1</vt:lpstr>
      <vt:lpstr>Data!Print_Titles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Joyce</dc:creator>
  <cp:lastModifiedBy>jmacdougall</cp:lastModifiedBy>
  <cp:revision/>
  <dcterms:created xsi:type="dcterms:W3CDTF">2014-07-21T18:42:04Z</dcterms:created>
  <dcterms:modified xsi:type="dcterms:W3CDTF">2016-05-17T23:37:52Z</dcterms:modified>
</cp:coreProperties>
</file>